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E:\HD2\ANNEE SCOLAIRE 2018 - 2019\DGH 2019 2020\SECTEUR PROFESSION\"/>
    </mc:Choice>
  </mc:AlternateContent>
  <xr:revisionPtr revIDLastSave="0" documentId="13_ncr:1_{D0E70C67-3BFB-43C9-9D11-ECB898BB123C}" xr6:coauthVersionLast="40" xr6:coauthVersionMax="40" xr10:uidLastSave="{00000000-0000-0000-0000-000000000000}"/>
  <bookViews>
    <workbookView xWindow="0" yWindow="60" windowWidth="12240" windowHeight="9180" tabRatio="926" xr2:uid="{00000000-000D-0000-FFFF-FFFF00000000}"/>
  </bookViews>
  <sheets>
    <sheet name="BAC PRO 3 ans" sheetId="18" r:id="rId1"/>
    <sheet name="CAP 2ans" sheetId="19" r:id="rId2"/>
    <sheet name="REPART EPLE " sheetId="20" r:id="rId3"/>
  </sheets>
  <definedNames>
    <definedName name="_xlnm.Print_Area" localSheetId="0">'BAC PRO 3 ans'!$A$1:$Q$36</definedName>
    <definedName name="_xlnm.Print_Area" localSheetId="1">'CAP 2ans'!$A$1:$S$33</definedName>
    <definedName name="_xlnm.Print_Area" localSheetId="2">'REPART EPLE '!$A$2:$N$26</definedName>
  </definedNames>
  <calcPr calcId="181029"/>
</workbook>
</file>

<file path=xl/calcChain.xml><?xml version="1.0" encoding="utf-8"?>
<calcChain xmlns="http://schemas.openxmlformats.org/spreadsheetml/2006/main">
  <c r="M21" i="20" l="1"/>
  <c r="F21" i="20"/>
  <c r="B10" i="20" l="1"/>
  <c r="C10" i="20"/>
  <c r="B23" i="20"/>
  <c r="J10" i="20" l="1"/>
  <c r="J23" i="20" s="1"/>
  <c r="I10" i="20"/>
  <c r="I23" i="20" s="1"/>
  <c r="C23" i="20"/>
  <c r="R12" i="19" l="1"/>
  <c r="K23" i="20"/>
  <c r="D23" i="20"/>
  <c r="E24" i="20" s="1"/>
  <c r="E26" i="20" s="1"/>
  <c r="E23" i="20" l="1"/>
  <c r="L24" i="20"/>
  <c r="L26" i="20" s="1"/>
  <c r="L23" i="20"/>
  <c r="J33" i="19" l="1"/>
  <c r="E33" i="19"/>
  <c r="M27" i="19" l="1"/>
  <c r="L27" i="19"/>
  <c r="H27" i="19"/>
  <c r="G27" i="19"/>
  <c r="O12" i="19"/>
  <c r="O13" i="19"/>
  <c r="O14" i="19"/>
  <c r="O15" i="19"/>
  <c r="O17" i="19"/>
  <c r="O18" i="19"/>
  <c r="O19" i="19"/>
  <c r="O20" i="19"/>
  <c r="O21" i="19"/>
  <c r="O22" i="19"/>
  <c r="O24" i="19"/>
  <c r="O11" i="19"/>
  <c r="J18" i="19"/>
  <c r="E18" i="19"/>
  <c r="K26" i="19"/>
  <c r="F26" i="19"/>
  <c r="O26" i="19" s="1"/>
  <c r="J24" i="19"/>
  <c r="E24" i="19"/>
  <c r="J22" i="19"/>
  <c r="E22" i="19"/>
  <c r="J21" i="19"/>
  <c r="E21" i="19"/>
  <c r="J20" i="19"/>
  <c r="E20" i="19"/>
  <c r="J19" i="19"/>
  <c r="E19" i="19"/>
  <c r="J17" i="19"/>
  <c r="E17" i="19"/>
  <c r="J15" i="19"/>
  <c r="E15" i="19"/>
  <c r="J14" i="19"/>
  <c r="E14" i="19"/>
  <c r="S12" i="19"/>
  <c r="J13" i="19"/>
  <c r="E13" i="19"/>
  <c r="J12" i="19"/>
  <c r="E12" i="19"/>
  <c r="J11" i="19"/>
  <c r="E11" i="19"/>
  <c r="J5" i="19"/>
  <c r="E5" i="19"/>
  <c r="B5" i="19"/>
  <c r="E27" i="19" l="1"/>
  <c r="J27" i="19"/>
  <c r="D35" i="18" l="1"/>
  <c r="D36" i="18" s="1"/>
  <c r="K30" i="18"/>
  <c r="H30" i="18"/>
  <c r="E30" i="18"/>
  <c r="M28" i="18"/>
  <c r="J28" i="18"/>
  <c r="G28" i="18"/>
  <c r="D28" i="18"/>
  <c r="M26" i="18"/>
  <c r="J26" i="18"/>
  <c r="G26" i="18"/>
  <c r="D26" i="18"/>
  <c r="M25" i="18"/>
  <c r="J25" i="18"/>
  <c r="G25" i="18"/>
  <c r="D25" i="18"/>
  <c r="M24" i="18"/>
  <c r="J24" i="18"/>
  <c r="G24" i="18"/>
  <c r="D24" i="18"/>
  <c r="M23" i="18"/>
  <c r="J23" i="18"/>
  <c r="G23" i="18"/>
  <c r="D23" i="18"/>
  <c r="M22" i="18"/>
  <c r="J22" i="18"/>
  <c r="G22" i="18"/>
  <c r="D22" i="18"/>
  <c r="M21" i="18"/>
  <c r="J21" i="18"/>
  <c r="G21" i="18"/>
  <c r="D21" i="18"/>
  <c r="M19" i="18"/>
  <c r="J19" i="18"/>
  <c r="G19" i="18"/>
  <c r="D19" i="18"/>
  <c r="M18" i="18"/>
  <c r="J18" i="18"/>
  <c r="G18" i="18"/>
  <c r="D18" i="18"/>
  <c r="M17" i="18"/>
  <c r="J17" i="18"/>
  <c r="G17" i="18"/>
  <c r="D17" i="18"/>
  <c r="Q16" i="18"/>
  <c r="P16" i="18"/>
  <c r="M16" i="18"/>
  <c r="J16" i="18"/>
  <c r="G16" i="18"/>
  <c r="D16" i="18"/>
  <c r="M15" i="18"/>
  <c r="J15" i="18"/>
  <c r="G15" i="18"/>
  <c r="D15" i="18"/>
  <c r="M11" i="18"/>
  <c r="J11" i="18"/>
  <c r="J31" i="18" s="1"/>
  <c r="G11" i="18"/>
  <c r="D11" i="18"/>
  <c r="J5" i="18"/>
  <c r="G5" i="18"/>
  <c r="D5" i="18"/>
  <c r="B5" i="18"/>
  <c r="D31" i="18" l="1"/>
  <c r="G31" i="18"/>
  <c r="M30" i="18"/>
</calcChain>
</file>

<file path=xl/sharedStrings.xml><?xml version="1.0" encoding="utf-8"?>
<sst xmlns="http://schemas.openxmlformats.org/spreadsheetml/2006/main" count="163" uniqueCount="88">
  <si>
    <t>EPS</t>
  </si>
  <si>
    <t>TOTAL</t>
  </si>
  <si>
    <t>ECART</t>
  </si>
  <si>
    <t>2nd BP3</t>
  </si>
  <si>
    <t>Pr BP3</t>
  </si>
  <si>
    <t>Tr BP3</t>
  </si>
  <si>
    <t>RENTREE 2019</t>
  </si>
  <si>
    <t>RENTREE 2020</t>
  </si>
  <si>
    <t>RENTREE 2021</t>
  </si>
  <si>
    <t>DIV</t>
  </si>
  <si>
    <t>Classe 2nd BP3</t>
  </si>
  <si>
    <t>Classe Pr BP3</t>
  </si>
  <si>
    <t>Classe Tr BP3</t>
  </si>
  <si>
    <t>sur 3 ans</t>
  </si>
  <si>
    <t>/ semaine</t>
  </si>
  <si>
    <t>/an</t>
  </si>
  <si>
    <t>REFORME</t>
  </si>
  <si>
    <t>POUR 30 ELEVES</t>
  </si>
  <si>
    <t>AVANT</t>
  </si>
  <si>
    <t>APRES</t>
  </si>
  <si>
    <t>SPECIALITE</t>
  </si>
  <si>
    <t>Horaire élève</t>
  </si>
  <si>
    <t>Co-intervention</t>
  </si>
  <si>
    <t>Co-intervention Français (horaire doublé)</t>
  </si>
  <si>
    <t>Dédoublement</t>
  </si>
  <si>
    <t>Co-intervention Maths Sc  (horaire doublé)</t>
  </si>
  <si>
    <t>TOTAL DGH</t>
  </si>
  <si>
    <t>Dont dédoublement</t>
  </si>
  <si>
    <t>FRANC HI/G Ens moral et civique</t>
  </si>
  <si>
    <t>MATHS</t>
  </si>
  <si>
    <t>SCIENCES phys et chimiques</t>
  </si>
  <si>
    <t>LV ANGLAIS</t>
  </si>
  <si>
    <t>ARTS APPLQ,</t>
  </si>
  <si>
    <t>Accompagnement Personnalisé</t>
  </si>
  <si>
    <t>TOTAL HORAIRE PAR AN</t>
  </si>
  <si>
    <t>TOTAL HORAIRE ELEVE</t>
  </si>
  <si>
    <t>Nbre Elèves</t>
  </si>
  <si>
    <t>DEDOUBLEMENT pour 30 ELEVES</t>
  </si>
  <si>
    <t>FORMULE = ((NBRE D'ELEVE / 20) * 13,5)</t>
  </si>
  <si>
    <t>DGH pour 30 ELEVES avec 2H co-interv</t>
  </si>
  <si>
    <t>Rappel dédoublement avant réforme 34,5 + 17 = 51,5h</t>
  </si>
  <si>
    <t>TOTAL SEMAINE  (36 par an)</t>
  </si>
  <si>
    <t>CONSTRUCTION (dépend de la spécialité)</t>
  </si>
  <si>
    <t>REALISATION d'un Chef d'Œuvre</t>
  </si>
  <si>
    <t>Prévention-Santé-Environnement</t>
  </si>
  <si>
    <t>Economie-Gestion</t>
  </si>
  <si>
    <t>ENS PROFESSIONNEL</t>
  </si>
  <si>
    <t>2nd CAP</t>
  </si>
  <si>
    <t>Tr CAP</t>
  </si>
  <si>
    <t>FRANC HI/G</t>
  </si>
  <si>
    <t>Enseignement moral et civique</t>
  </si>
  <si>
    <t xml:space="preserve">MATHS  SCIENCES </t>
  </si>
  <si>
    <t>Gr</t>
  </si>
  <si>
    <t>Heure</t>
  </si>
  <si>
    <t>Division</t>
  </si>
  <si>
    <t>Groupe</t>
  </si>
  <si>
    <t>REAL d'un Chef d'Œuvre (dédoublé sans condition/seuil)</t>
  </si>
  <si>
    <t xml:space="preserve">DGH pour 18 ELEVES </t>
  </si>
  <si>
    <t>DEDOUBLEMENT pour le 19ème ELEVE</t>
  </si>
  <si>
    <t>DGH pour &gt;= 19 élèves avec 2H co-interv</t>
  </si>
  <si>
    <t>&gt;18</t>
  </si>
  <si>
    <t>COURS (en semaine)</t>
  </si>
  <si>
    <t>PFMP (en semaine)</t>
  </si>
  <si>
    <t>EXAMEN (en semaine)</t>
  </si>
  <si>
    <t>H Div</t>
  </si>
  <si>
    <t>H Gr</t>
  </si>
  <si>
    <t>Co-int</t>
  </si>
  <si>
    <t>Acc Pers</t>
  </si>
  <si>
    <t xml:space="preserve">TOTAL DGH 2nd BAC PRO </t>
  </si>
  <si>
    <t xml:space="preserve">MAX DGH 2nd BAC PRO </t>
  </si>
  <si>
    <t>MAX</t>
  </si>
  <si>
    <t xml:space="preserve"> +3H de co-intervention</t>
  </si>
  <si>
    <t>TOTAL DGH 2nd CAP</t>
  </si>
  <si>
    <t>A DISTRIBUER</t>
  </si>
  <si>
    <t>TOTAL (Horaire élève 30h) + 2h co-int = 32h</t>
  </si>
  <si>
    <t>TOTAL (Horaire élève 31h) + 3h co-int = 34h</t>
  </si>
  <si>
    <t>SECONDE BAC PRO</t>
  </si>
  <si>
    <t>3,5H</t>
  </si>
  <si>
    <t>reste</t>
  </si>
  <si>
    <t>Accompagnement Personnalisé à distribuer</t>
  </si>
  <si>
    <t>Accompagnement Personnalisé 3,5H à distribuer</t>
  </si>
  <si>
    <t>SECONDE  CAP</t>
  </si>
  <si>
    <t>SPECIALITE ……………………………….</t>
  </si>
  <si>
    <t>SPECIALITE  ………………………………………..</t>
  </si>
  <si>
    <t>DGH pour 15 ELEVES + co-intervention</t>
  </si>
  <si>
    <t>REFORME en 2nd</t>
  </si>
  <si>
    <t>Classe 2nd CAP</t>
  </si>
  <si>
    <t>Classe Tr 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</si>
</sst>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FF0000"/>
      <name val="Calibri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2"/>
      <color indexed="8"/>
      <name val="Calibri"/>
      <family val="2"/>
    </font>
    <font>
      <sz val="12"/>
      <color indexed="8"/>
      <name val="Arial"/>
      <family val="2"/>
    </font>
    <font>
      <b/>
      <sz val="12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120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4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/>
    <xf numFmtId="0" fontId="4" fillId="2" borderId="0" xfId="0" applyFont="1" applyFill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0" xfId="0" applyFont="1" applyBorder="1" applyAlignment="1"/>
    <xf numFmtId="1" fontId="1" fillId="0" borderId="0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right"/>
    </xf>
    <xf numFmtId="0" fontId="1" fillId="6" borderId="18" xfId="0" applyFont="1" applyFill="1" applyBorder="1" applyAlignment="1">
      <alignment horizontal="right"/>
    </xf>
    <xf numFmtId="0" fontId="1" fillId="5" borderId="18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8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5" fillId="0" borderId="22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0" xfId="0" applyFont="1" applyBorder="1"/>
    <xf numFmtId="0" fontId="9" fillId="0" borderId="2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1" xfId="0" applyFont="1" applyBorder="1"/>
    <xf numFmtId="0" fontId="9" fillId="0" borderId="22" xfId="0" applyFont="1" applyBorder="1"/>
    <xf numFmtId="0" fontId="3" fillId="6" borderId="14" xfId="0" applyFont="1" applyFill="1" applyBorder="1" applyAlignment="1">
      <alignment horizontal="left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10" fillId="6" borderId="14" xfId="0" applyFont="1" applyFill="1" applyBorder="1" applyAlignment="1">
      <alignment horizontal="left"/>
    </xf>
    <xf numFmtId="0" fontId="9" fillId="4" borderId="22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left"/>
    </xf>
    <xf numFmtId="0" fontId="9" fillId="0" borderId="17" xfId="0" applyFont="1" applyBorder="1" applyAlignment="1">
      <alignment horizontal="center"/>
    </xf>
    <xf numFmtId="0" fontId="10" fillId="6" borderId="21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left"/>
    </xf>
    <xf numFmtId="0" fontId="3" fillId="6" borderId="12" xfId="0" applyFont="1" applyFill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0" fontId="10" fillId="0" borderId="21" xfId="0" applyFont="1" applyBorder="1"/>
    <xf numFmtId="0" fontId="9" fillId="0" borderId="0" xfId="0" applyFont="1" applyBorder="1" applyAlignment="1"/>
    <xf numFmtId="0" fontId="9" fillId="0" borderId="22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23" xfId="0" applyFont="1" applyBorder="1"/>
    <xf numFmtId="0" fontId="9" fillId="0" borderId="24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5" xfId="0" applyFont="1" applyBorder="1"/>
    <xf numFmtId="0" fontId="9" fillId="0" borderId="15" xfId="0" applyFont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9" fillId="2" borderId="18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O2" sqref="O2"/>
    </sheetView>
  </sheetViews>
  <sheetFormatPr baseColWidth="10" defaultRowHeight="12.75" x14ac:dyDescent="0.2"/>
  <cols>
    <col min="1" max="1" width="36.85546875" style="27" bestFit="1" customWidth="1"/>
    <col min="2" max="2" width="11.42578125" style="27"/>
    <col min="3" max="3" width="1.28515625" style="27" customWidth="1"/>
    <col min="4" max="5" width="8.5703125" style="27" customWidth="1"/>
    <col min="6" max="6" width="1.28515625" style="27" customWidth="1"/>
    <col min="7" max="8" width="8.5703125" style="27" customWidth="1"/>
    <col min="9" max="9" width="1.28515625" style="27" customWidth="1"/>
    <col min="10" max="11" width="8.5703125" style="27" customWidth="1"/>
    <col min="12" max="12" width="1.28515625" style="27" customWidth="1"/>
    <col min="13" max="13" width="8.7109375" style="27" bestFit="1" customWidth="1"/>
    <col min="14" max="14" width="2" style="27" customWidth="1"/>
    <col min="15" max="15" width="17.140625" style="27" bestFit="1" customWidth="1"/>
    <col min="16" max="17" width="8.7109375" style="27" customWidth="1"/>
    <col min="18" max="16384" width="11.42578125" style="27"/>
  </cols>
  <sheetData>
    <row r="1" spans="1:17" x14ac:dyDescent="0.2">
      <c r="B1" s="1"/>
      <c r="C1" s="28"/>
      <c r="D1" s="1" t="s">
        <v>3</v>
      </c>
      <c r="E1" s="28"/>
      <c r="F1" s="28"/>
      <c r="G1" s="28" t="s">
        <v>4</v>
      </c>
      <c r="H1" s="28"/>
      <c r="I1" s="28"/>
      <c r="J1" s="28" t="s">
        <v>5</v>
      </c>
      <c r="K1" s="28"/>
      <c r="L1" s="28"/>
      <c r="M1" s="28"/>
      <c r="N1" s="28"/>
      <c r="O1" s="28"/>
      <c r="P1" s="28"/>
      <c r="Q1" s="28"/>
    </row>
    <row r="2" spans="1:17" x14ac:dyDescent="0.2">
      <c r="A2" s="27" t="s">
        <v>61</v>
      </c>
      <c r="B2" s="1">
        <v>84</v>
      </c>
      <c r="C2" s="28"/>
      <c r="D2" s="2">
        <v>30</v>
      </c>
      <c r="E2" s="2"/>
      <c r="F2" s="2"/>
      <c r="G2" s="2">
        <v>28</v>
      </c>
      <c r="H2" s="2"/>
      <c r="I2" s="2"/>
      <c r="J2" s="2">
        <v>26</v>
      </c>
      <c r="K2" s="28"/>
      <c r="L2" s="28"/>
      <c r="M2" s="28"/>
      <c r="N2" s="28"/>
      <c r="O2" s="28"/>
      <c r="P2" s="28"/>
      <c r="Q2" s="28"/>
    </row>
    <row r="3" spans="1:17" x14ac:dyDescent="0.2">
      <c r="A3" s="27" t="s">
        <v>62</v>
      </c>
      <c r="B3" s="1">
        <v>22</v>
      </c>
      <c r="C3" s="28"/>
      <c r="D3" s="28">
        <v>6</v>
      </c>
      <c r="E3" s="28"/>
      <c r="F3" s="28"/>
      <c r="G3" s="28">
        <v>8</v>
      </c>
      <c r="H3" s="28"/>
      <c r="I3" s="28"/>
      <c r="J3" s="28">
        <v>8</v>
      </c>
      <c r="K3" s="28"/>
      <c r="L3" s="28"/>
      <c r="M3" s="28"/>
      <c r="N3" s="28"/>
      <c r="O3" s="28"/>
      <c r="P3" s="28"/>
      <c r="Q3" s="28"/>
    </row>
    <row r="4" spans="1:17" ht="13.5" thickBot="1" x14ac:dyDescent="0.25">
      <c r="A4" s="27" t="s">
        <v>63</v>
      </c>
      <c r="B4" s="1">
        <v>2</v>
      </c>
      <c r="C4" s="28"/>
      <c r="D4" s="28"/>
      <c r="E4" s="28"/>
      <c r="F4" s="28"/>
      <c r="G4" s="28"/>
      <c r="H4" s="28"/>
      <c r="I4" s="28"/>
      <c r="J4" s="28">
        <v>2</v>
      </c>
      <c r="K4" s="28"/>
      <c r="L4" s="28"/>
      <c r="M4" s="28"/>
      <c r="N4" s="28"/>
      <c r="O4" s="28"/>
      <c r="P4" s="28"/>
      <c r="Q4" s="28"/>
    </row>
    <row r="5" spans="1:17" x14ac:dyDescent="0.2">
      <c r="A5" s="27" t="s">
        <v>41</v>
      </c>
      <c r="B5" s="3">
        <f>SUM(B2:B4)</f>
        <v>108</v>
      </c>
      <c r="C5" s="29"/>
      <c r="D5" s="30">
        <f>SUM(D2:D4)</f>
        <v>36</v>
      </c>
      <c r="E5" s="29"/>
      <c r="F5" s="29"/>
      <c r="G5" s="30">
        <f>SUM(G2:G4)</f>
        <v>36</v>
      </c>
      <c r="H5" s="29"/>
      <c r="I5" s="29"/>
      <c r="J5" s="30">
        <f>SUM(J2:J4)</f>
        <v>36</v>
      </c>
      <c r="K5" s="28"/>
      <c r="L5" s="28"/>
      <c r="M5" s="28"/>
      <c r="N5" s="28"/>
      <c r="O5" s="28"/>
      <c r="P5" s="28"/>
      <c r="Q5" s="28"/>
    </row>
    <row r="6" spans="1:17" ht="5.25" customHeight="1" x14ac:dyDescent="0.2">
      <c r="B6" s="4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7" x14ac:dyDescent="0.2">
      <c r="B7" s="1"/>
      <c r="C7" s="29"/>
      <c r="D7" s="111" t="s">
        <v>6</v>
      </c>
      <c r="E7" s="112"/>
      <c r="F7" s="5"/>
      <c r="G7" s="111" t="s">
        <v>7</v>
      </c>
      <c r="H7" s="112"/>
      <c r="I7" s="5"/>
      <c r="J7" s="111" t="s">
        <v>8</v>
      </c>
      <c r="K7" s="112"/>
      <c r="L7" s="6"/>
      <c r="M7" s="7" t="s">
        <v>1</v>
      </c>
      <c r="N7" s="28"/>
      <c r="O7" s="28"/>
      <c r="P7" s="28"/>
      <c r="Q7" s="28"/>
    </row>
    <row r="8" spans="1:17" x14ac:dyDescent="0.2">
      <c r="B8" s="1" t="s">
        <v>9</v>
      </c>
      <c r="C8" s="28"/>
      <c r="D8" s="109" t="s">
        <v>10</v>
      </c>
      <c r="E8" s="110"/>
      <c r="F8" s="31"/>
      <c r="G8" s="109" t="s">
        <v>11</v>
      </c>
      <c r="H8" s="110"/>
      <c r="I8" s="29"/>
      <c r="J8" s="109" t="s">
        <v>12</v>
      </c>
      <c r="K8" s="110"/>
      <c r="L8" s="32"/>
      <c r="M8" s="8" t="s">
        <v>13</v>
      </c>
      <c r="N8" s="28"/>
      <c r="O8" s="28"/>
      <c r="P8" s="28"/>
      <c r="Q8" s="28"/>
    </row>
    <row r="9" spans="1:17" x14ac:dyDescent="0.2">
      <c r="B9" s="1"/>
      <c r="C9" s="28"/>
      <c r="D9" s="9" t="s">
        <v>14</v>
      </c>
      <c r="E9" s="10" t="s">
        <v>15</v>
      </c>
      <c r="F9" s="4"/>
      <c r="G9" s="9" t="s">
        <v>14</v>
      </c>
      <c r="H9" s="10" t="s">
        <v>15</v>
      </c>
      <c r="I9" s="29"/>
      <c r="J9" s="9" t="s">
        <v>14</v>
      </c>
      <c r="K9" s="10" t="s">
        <v>15</v>
      </c>
      <c r="L9" s="32"/>
      <c r="M9" s="33"/>
      <c r="N9" s="28"/>
      <c r="O9" s="28"/>
      <c r="P9" s="28"/>
      <c r="Q9" s="28"/>
    </row>
    <row r="10" spans="1:17" x14ac:dyDescent="0.2">
      <c r="B10" s="1"/>
      <c r="C10" s="28"/>
      <c r="D10" s="9"/>
      <c r="E10" s="10"/>
      <c r="F10" s="4"/>
      <c r="G10" s="9"/>
      <c r="H10" s="10"/>
      <c r="I10" s="29"/>
      <c r="J10" s="9"/>
      <c r="K10" s="10"/>
      <c r="L10" s="32"/>
      <c r="M10" s="33"/>
      <c r="N10" s="28"/>
      <c r="O10" s="28"/>
      <c r="P10" s="28"/>
      <c r="Q10" s="28"/>
    </row>
    <row r="11" spans="1:17" x14ac:dyDescent="0.2">
      <c r="A11" s="34" t="s">
        <v>46</v>
      </c>
      <c r="B11" s="1">
        <v>1</v>
      </c>
      <c r="C11" s="28"/>
      <c r="D11" s="35">
        <f>E11/D2</f>
        <v>11</v>
      </c>
      <c r="E11" s="36">
        <v>330</v>
      </c>
      <c r="F11" s="29"/>
      <c r="G11" s="35">
        <f>H11/G2</f>
        <v>9.5</v>
      </c>
      <c r="H11" s="36">
        <v>266</v>
      </c>
      <c r="I11" s="29"/>
      <c r="J11" s="35">
        <f>K11/J2</f>
        <v>10</v>
      </c>
      <c r="K11" s="36">
        <v>260</v>
      </c>
      <c r="L11" s="32"/>
      <c r="M11" s="33">
        <f>E11+H11+K11</f>
        <v>856</v>
      </c>
      <c r="N11" s="28"/>
      <c r="O11" s="37"/>
      <c r="P11" s="113" t="s">
        <v>85</v>
      </c>
      <c r="Q11" s="114"/>
    </row>
    <row r="12" spans="1:17" x14ac:dyDescent="0.2">
      <c r="A12" s="48" t="s">
        <v>42</v>
      </c>
      <c r="B12" s="1"/>
      <c r="C12" s="28"/>
      <c r="D12" s="50"/>
      <c r="E12" s="36"/>
      <c r="F12" s="29"/>
      <c r="G12" s="50"/>
      <c r="H12" s="36"/>
      <c r="I12" s="29"/>
      <c r="J12" s="50">
        <v>0</v>
      </c>
      <c r="K12" s="36"/>
      <c r="L12" s="32"/>
      <c r="M12" s="33"/>
      <c r="N12" s="28"/>
      <c r="O12" s="47" t="s">
        <v>17</v>
      </c>
      <c r="P12" s="4" t="s">
        <v>18</v>
      </c>
      <c r="Q12" s="10" t="s">
        <v>19</v>
      </c>
    </row>
    <row r="13" spans="1:17" x14ac:dyDescent="0.2">
      <c r="A13" s="48" t="s">
        <v>20</v>
      </c>
      <c r="B13" s="1"/>
      <c r="C13" s="28"/>
      <c r="D13" s="51"/>
      <c r="E13" s="36"/>
      <c r="F13" s="29"/>
      <c r="G13" s="51"/>
      <c r="H13" s="36"/>
      <c r="I13" s="29"/>
      <c r="J13" s="51">
        <v>10</v>
      </c>
      <c r="K13" s="36"/>
      <c r="L13" s="32"/>
      <c r="M13" s="33"/>
      <c r="N13" s="28"/>
      <c r="O13" s="9" t="s">
        <v>21</v>
      </c>
      <c r="P13" s="29">
        <v>34.5</v>
      </c>
      <c r="Q13" s="36">
        <v>30</v>
      </c>
    </row>
    <row r="14" spans="1:17" x14ac:dyDescent="0.2">
      <c r="A14" s="34"/>
      <c r="B14" s="1"/>
      <c r="C14" s="28"/>
      <c r="D14" s="33"/>
      <c r="E14" s="36"/>
      <c r="F14" s="29"/>
      <c r="G14" s="33"/>
      <c r="H14" s="36"/>
      <c r="I14" s="29"/>
      <c r="J14" s="33"/>
      <c r="K14" s="36"/>
      <c r="L14" s="32"/>
      <c r="M14" s="33"/>
      <c r="N14" s="28"/>
      <c r="O14" s="9" t="s">
        <v>22</v>
      </c>
      <c r="P14" s="38">
        <v>0</v>
      </c>
      <c r="Q14" s="11">
        <v>2</v>
      </c>
    </row>
    <row r="15" spans="1:17" x14ac:dyDescent="0.2">
      <c r="A15" s="12" t="s">
        <v>23</v>
      </c>
      <c r="B15" s="1">
        <v>1</v>
      </c>
      <c r="C15" s="28"/>
      <c r="D15" s="52">
        <f>E15/D2</f>
        <v>1</v>
      </c>
      <c r="E15" s="36">
        <v>30</v>
      </c>
      <c r="F15" s="29"/>
      <c r="G15" s="52">
        <f>H15/G2</f>
        <v>1</v>
      </c>
      <c r="H15" s="36">
        <v>28</v>
      </c>
      <c r="I15" s="29"/>
      <c r="J15" s="52">
        <f>K15/J2</f>
        <v>0.5</v>
      </c>
      <c r="K15" s="36">
        <v>13</v>
      </c>
      <c r="L15" s="32"/>
      <c r="M15" s="33">
        <f t="shared" ref="M15:M30" si="0">E15+H15+K15</f>
        <v>71</v>
      </c>
      <c r="N15" s="28"/>
      <c r="O15" s="9" t="s">
        <v>24</v>
      </c>
      <c r="P15" s="13">
        <v>17</v>
      </c>
      <c r="Q15" s="14">
        <v>20.25</v>
      </c>
    </row>
    <row r="16" spans="1:17" x14ac:dyDescent="0.2">
      <c r="A16" s="12" t="s">
        <v>25</v>
      </c>
      <c r="B16" s="1">
        <v>1</v>
      </c>
      <c r="C16" s="28"/>
      <c r="D16" s="52">
        <f>E16/D2</f>
        <v>1</v>
      </c>
      <c r="E16" s="36">
        <v>30</v>
      </c>
      <c r="F16" s="29"/>
      <c r="G16" s="52">
        <f>H16/G2</f>
        <v>0.5</v>
      </c>
      <c r="H16" s="36">
        <v>14</v>
      </c>
      <c r="I16" s="29"/>
      <c r="J16" s="52">
        <f>K16/J2</f>
        <v>0.5</v>
      </c>
      <c r="K16" s="36">
        <v>13</v>
      </c>
      <c r="L16" s="32"/>
      <c r="M16" s="33">
        <f t="shared" si="0"/>
        <v>57</v>
      </c>
      <c r="N16" s="28"/>
      <c r="O16" s="9" t="s">
        <v>26</v>
      </c>
      <c r="P16" s="39">
        <f>SUM(P13:P15)</f>
        <v>51.5</v>
      </c>
      <c r="Q16" s="15">
        <f>SUM(Q13:Q15)</f>
        <v>52.25</v>
      </c>
    </row>
    <row r="17" spans="1:17" x14ac:dyDescent="0.2">
      <c r="A17" s="49" t="s">
        <v>43</v>
      </c>
      <c r="B17" s="1">
        <v>1</v>
      </c>
      <c r="C17" s="28"/>
      <c r="D17" s="53">
        <f>E17/D2</f>
        <v>0</v>
      </c>
      <c r="E17" s="36">
        <v>0</v>
      </c>
      <c r="F17" s="29"/>
      <c r="G17" s="53">
        <f>H17/G2</f>
        <v>2</v>
      </c>
      <c r="H17" s="36">
        <v>56</v>
      </c>
      <c r="I17" s="29"/>
      <c r="J17" s="53">
        <f>K17/J2</f>
        <v>2</v>
      </c>
      <c r="K17" s="36">
        <v>52</v>
      </c>
      <c r="L17" s="32"/>
      <c r="M17" s="33">
        <f t="shared" si="0"/>
        <v>108</v>
      </c>
      <c r="N17" s="28"/>
      <c r="O17" s="17" t="s">
        <v>27</v>
      </c>
      <c r="P17" s="18">
        <v>17</v>
      </c>
      <c r="Q17" s="19">
        <v>22.25</v>
      </c>
    </row>
    <row r="18" spans="1:17" x14ac:dyDescent="0.2">
      <c r="A18" s="34" t="s">
        <v>44</v>
      </c>
      <c r="B18" s="1">
        <v>1</v>
      </c>
      <c r="C18" s="28"/>
      <c r="D18" s="35">
        <f>E18/D2</f>
        <v>1</v>
      </c>
      <c r="E18" s="36">
        <v>30</v>
      </c>
      <c r="F18" s="29"/>
      <c r="G18" s="35">
        <f>H18/G2</f>
        <v>1</v>
      </c>
      <c r="H18" s="36">
        <v>28</v>
      </c>
      <c r="I18" s="29"/>
      <c r="J18" s="35">
        <f>K18/J2</f>
        <v>1</v>
      </c>
      <c r="K18" s="36">
        <v>26</v>
      </c>
      <c r="L18" s="32"/>
      <c r="M18" s="33">
        <f t="shared" si="0"/>
        <v>84</v>
      </c>
      <c r="N18" s="28"/>
      <c r="O18" s="28"/>
      <c r="P18" s="28"/>
      <c r="Q18" s="28"/>
    </row>
    <row r="19" spans="1:17" x14ac:dyDescent="0.2">
      <c r="A19" s="34" t="s">
        <v>45</v>
      </c>
      <c r="B19" s="1">
        <v>1</v>
      </c>
      <c r="C19" s="28"/>
      <c r="D19" s="35">
        <f>E19/D2</f>
        <v>1</v>
      </c>
      <c r="E19" s="36">
        <v>30</v>
      </c>
      <c r="F19" s="29"/>
      <c r="G19" s="35">
        <f>H19/G2</f>
        <v>1</v>
      </c>
      <c r="H19" s="36">
        <v>28</v>
      </c>
      <c r="I19" s="29"/>
      <c r="J19" s="35">
        <f>K19/J2</f>
        <v>1</v>
      </c>
      <c r="K19" s="36">
        <v>26</v>
      </c>
      <c r="L19" s="32"/>
      <c r="M19" s="33">
        <f t="shared" si="0"/>
        <v>84</v>
      </c>
      <c r="N19" s="28"/>
      <c r="O19" s="28"/>
      <c r="P19" s="28"/>
      <c r="Q19" s="28"/>
    </row>
    <row r="20" spans="1:17" x14ac:dyDescent="0.2">
      <c r="B20" s="1"/>
      <c r="C20" s="29"/>
      <c r="D20" s="35"/>
      <c r="E20" s="36"/>
      <c r="F20" s="29"/>
      <c r="G20" s="35"/>
      <c r="H20" s="36"/>
      <c r="I20" s="29"/>
      <c r="J20" s="35"/>
      <c r="K20" s="36"/>
      <c r="L20" s="32"/>
      <c r="M20" s="33"/>
      <c r="N20" s="28"/>
      <c r="O20" s="28"/>
      <c r="P20" s="28"/>
      <c r="Q20" s="28"/>
    </row>
    <row r="21" spans="1:17" x14ac:dyDescent="0.2">
      <c r="A21" s="16" t="s">
        <v>28</v>
      </c>
      <c r="B21" s="1">
        <v>1</v>
      </c>
      <c r="C21" s="29"/>
      <c r="D21" s="35">
        <f>E21/D2</f>
        <v>3.5</v>
      </c>
      <c r="E21" s="36">
        <v>105</v>
      </c>
      <c r="F21" s="29"/>
      <c r="G21" s="35">
        <f>H21/G2</f>
        <v>3</v>
      </c>
      <c r="H21" s="36">
        <v>84</v>
      </c>
      <c r="I21" s="29"/>
      <c r="J21" s="35">
        <f>K21/J2</f>
        <v>3</v>
      </c>
      <c r="K21" s="36">
        <v>78</v>
      </c>
      <c r="L21" s="32"/>
      <c r="M21" s="33">
        <f t="shared" si="0"/>
        <v>267</v>
      </c>
      <c r="N21" s="28"/>
      <c r="O21" s="28"/>
      <c r="P21" s="28"/>
      <c r="Q21" s="28"/>
    </row>
    <row r="22" spans="1:17" x14ac:dyDescent="0.2">
      <c r="A22" s="16" t="s">
        <v>29</v>
      </c>
      <c r="B22" s="1">
        <v>1</v>
      </c>
      <c r="C22" s="29"/>
      <c r="D22" s="35">
        <f>E22/D2</f>
        <v>1.5</v>
      </c>
      <c r="E22" s="36">
        <v>45</v>
      </c>
      <c r="F22" s="29"/>
      <c r="G22" s="35">
        <f>H22/G2</f>
        <v>2</v>
      </c>
      <c r="H22" s="36">
        <v>56</v>
      </c>
      <c r="I22" s="29"/>
      <c r="J22" s="35">
        <f>K22/J2</f>
        <v>1.5</v>
      </c>
      <c r="K22" s="36">
        <v>39</v>
      </c>
      <c r="L22" s="32"/>
      <c r="M22" s="33">
        <f t="shared" si="0"/>
        <v>140</v>
      </c>
      <c r="N22" s="28"/>
      <c r="O22" s="28"/>
      <c r="P22" s="28"/>
      <c r="Q22" s="28"/>
    </row>
    <row r="23" spans="1:17" x14ac:dyDescent="0.2">
      <c r="A23" s="16" t="s">
        <v>30</v>
      </c>
      <c r="B23" s="1">
        <v>1</v>
      </c>
      <c r="C23" s="29"/>
      <c r="D23" s="35">
        <f>E23/D2</f>
        <v>1.5</v>
      </c>
      <c r="E23" s="36">
        <v>45</v>
      </c>
      <c r="F23" s="29"/>
      <c r="G23" s="35">
        <f>H23/G2</f>
        <v>1.5</v>
      </c>
      <c r="H23" s="36">
        <v>42</v>
      </c>
      <c r="I23" s="29"/>
      <c r="J23" s="35">
        <f>K23/J2</f>
        <v>1.5</v>
      </c>
      <c r="K23" s="36">
        <v>39</v>
      </c>
      <c r="L23" s="32"/>
      <c r="M23" s="33">
        <f t="shared" si="0"/>
        <v>126</v>
      </c>
      <c r="N23" s="28"/>
      <c r="O23" s="28"/>
      <c r="P23" s="28"/>
      <c r="Q23" s="28"/>
    </row>
    <row r="24" spans="1:17" x14ac:dyDescent="0.2">
      <c r="A24" s="16" t="s">
        <v>31</v>
      </c>
      <c r="B24" s="1">
        <v>1</v>
      </c>
      <c r="C24" s="29"/>
      <c r="D24" s="35">
        <f>E24/D2</f>
        <v>2</v>
      </c>
      <c r="E24" s="36">
        <v>60</v>
      </c>
      <c r="F24" s="29"/>
      <c r="G24" s="35">
        <f>H24/G2</f>
        <v>2</v>
      </c>
      <c r="H24" s="36">
        <v>56</v>
      </c>
      <c r="I24" s="29"/>
      <c r="J24" s="35">
        <f>K24/J2</f>
        <v>2</v>
      </c>
      <c r="K24" s="36">
        <v>52</v>
      </c>
      <c r="L24" s="32"/>
      <c r="M24" s="33">
        <f t="shared" si="0"/>
        <v>168</v>
      </c>
      <c r="N24" s="28"/>
      <c r="O24" s="28"/>
      <c r="P24" s="28"/>
      <c r="Q24" s="28"/>
    </row>
    <row r="25" spans="1:17" x14ac:dyDescent="0.2">
      <c r="A25" s="34" t="s">
        <v>32</v>
      </c>
      <c r="B25" s="1">
        <v>1</v>
      </c>
      <c r="C25" s="29"/>
      <c r="D25" s="35">
        <f>E25/D2</f>
        <v>1</v>
      </c>
      <c r="E25" s="10">
        <v>30</v>
      </c>
      <c r="F25" s="4"/>
      <c r="G25" s="35">
        <f>H25/G2</f>
        <v>1</v>
      </c>
      <c r="H25" s="36">
        <v>28</v>
      </c>
      <c r="I25" s="29"/>
      <c r="J25" s="35">
        <f>K25/J2</f>
        <v>1</v>
      </c>
      <c r="K25" s="36">
        <v>26</v>
      </c>
      <c r="L25" s="32"/>
      <c r="M25" s="33">
        <f t="shared" si="0"/>
        <v>84</v>
      </c>
      <c r="N25" s="28"/>
      <c r="O25" s="28"/>
      <c r="P25" s="28"/>
      <c r="Q25" s="28"/>
    </row>
    <row r="26" spans="1:17" x14ac:dyDescent="0.2">
      <c r="A26" s="34" t="s">
        <v>0</v>
      </c>
      <c r="B26" s="1">
        <v>1</v>
      </c>
      <c r="C26" s="29"/>
      <c r="D26" s="35">
        <f>E26/D2</f>
        <v>2.5</v>
      </c>
      <c r="E26" s="36">
        <v>75</v>
      </c>
      <c r="F26" s="29"/>
      <c r="G26" s="35">
        <f>H26/G2</f>
        <v>2.5</v>
      </c>
      <c r="H26" s="36">
        <v>70</v>
      </c>
      <c r="I26" s="29"/>
      <c r="J26" s="35">
        <f>K26/J2</f>
        <v>2.5</v>
      </c>
      <c r="K26" s="36">
        <v>65</v>
      </c>
      <c r="L26" s="32"/>
      <c r="M26" s="33">
        <f t="shared" si="0"/>
        <v>210</v>
      </c>
      <c r="N26" s="28"/>
      <c r="O26" s="28"/>
      <c r="P26" s="28"/>
      <c r="Q26" s="28"/>
    </row>
    <row r="27" spans="1:17" x14ac:dyDescent="0.2">
      <c r="B27" s="1"/>
      <c r="C27" s="29"/>
      <c r="D27" s="35"/>
      <c r="E27" s="36"/>
      <c r="F27" s="29"/>
      <c r="G27" s="35"/>
      <c r="H27" s="36"/>
      <c r="I27" s="29"/>
      <c r="J27" s="35"/>
      <c r="K27" s="36"/>
      <c r="L27" s="32"/>
      <c r="M27" s="33"/>
      <c r="N27" s="28"/>
      <c r="O27" s="28"/>
      <c r="P27" s="28"/>
      <c r="Q27" s="28"/>
    </row>
    <row r="28" spans="1:17" x14ac:dyDescent="0.2">
      <c r="A28" s="20" t="s">
        <v>33</v>
      </c>
      <c r="B28" s="1">
        <v>1</v>
      </c>
      <c r="C28" s="29"/>
      <c r="D28" s="35">
        <f>E28/D2</f>
        <v>3</v>
      </c>
      <c r="E28" s="36">
        <v>90</v>
      </c>
      <c r="F28" s="29"/>
      <c r="G28" s="35">
        <f>H28/G2</f>
        <v>3</v>
      </c>
      <c r="H28" s="36">
        <v>84</v>
      </c>
      <c r="I28" s="29"/>
      <c r="J28" s="35">
        <f>K28/J2</f>
        <v>3.5</v>
      </c>
      <c r="K28" s="36">
        <v>91</v>
      </c>
      <c r="L28" s="32"/>
      <c r="M28" s="33">
        <f t="shared" si="0"/>
        <v>265</v>
      </c>
      <c r="N28" s="28"/>
      <c r="O28" s="28"/>
      <c r="P28" s="28"/>
      <c r="Q28" s="28"/>
    </row>
    <row r="29" spans="1:17" x14ac:dyDescent="0.2">
      <c r="B29" s="1"/>
      <c r="C29" s="29"/>
      <c r="D29" s="35"/>
      <c r="E29" s="36"/>
      <c r="F29" s="29"/>
      <c r="G29" s="35"/>
      <c r="H29" s="36"/>
      <c r="I29" s="29"/>
      <c r="J29" s="35"/>
      <c r="K29" s="36"/>
      <c r="L29" s="32"/>
      <c r="M29" s="33"/>
      <c r="N29" s="28"/>
      <c r="O29" s="28"/>
      <c r="P29" s="28"/>
      <c r="Q29" s="28"/>
    </row>
    <row r="30" spans="1:17" x14ac:dyDescent="0.2">
      <c r="A30" s="20" t="s">
        <v>34</v>
      </c>
      <c r="B30" s="1"/>
      <c r="C30" s="29"/>
      <c r="D30" s="35"/>
      <c r="E30" s="40">
        <f>+SUM(E11:E28)</f>
        <v>900</v>
      </c>
      <c r="F30" s="29"/>
      <c r="G30" s="35"/>
      <c r="H30" s="40">
        <f>+SUM(H11:H28)</f>
        <v>840</v>
      </c>
      <c r="I30" s="29"/>
      <c r="J30" s="35"/>
      <c r="K30" s="40">
        <f>+SUM(K11:K28)</f>
        <v>780</v>
      </c>
      <c r="L30" s="32"/>
      <c r="M30" s="41">
        <f t="shared" si="0"/>
        <v>2520</v>
      </c>
      <c r="N30" s="28"/>
      <c r="O30" s="28"/>
      <c r="P30" s="28"/>
      <c r="Q30" s="28"/>
    </row>
    <row r="31" spans="1:17" x14ac:dyDescent="0.2">
      <c r="A31" s="21" t="s">
        <v>35</v>
      </c>
      <c r="B31" s="1"/>
      <c r="C31" s="29"/>
      <c r="D31" s="42">
        <f>SUM(D11,D15:D28)</f>
        <v>30</v>
      </c>
      <c r="E31" s="43"/>
      <c r="F31" s="29"/>
      <c r="G31" s="42">
        <f>SUM(G11,G15:G28)</f>
        <v>30</v>
      </c>
      <c r="H31" s="43"/>
      <c r="I31" s="29"/>
      <c r="J31" s="42">
        <f>SUM(J11,J15:J28)</f>
        <v>30</v>
      </c>
      <c r="K31" s="43"/>
      <c r="L31" s="29"/>
      <c r="M31" s="44"/>
      <c r="N31" s="28"/>
      <c r="O31" s="28"/>
      <c r="P31" s="28"/>
      <c r="Q31" s="28"/>
    </row>
    <row r="32" spans="1:17" ht="8.25" customHeight="1" x14ac:dyDescent="0.2">
      <c r="A32" s="21"/>
      <c r="B32" s="1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8"/>
      <c r="O32" s="28"/>
      <c r="P32" s="28"/>
      <c r="Q32" s="28"/>
    </row>
    <row r="33" spans="1:17" x14ac:dyDescent="0.2">
      <c r="A33" s="21"/>
      <c r="B33" s="1" t="s">
        <v>36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8"/>
      <c r="O33" s="28"/>
      <c r="P33" s="28"/>
      <c r="Q33" s="28"/>
    </row>
    <row r="34" spans="1:17" x14ac:dyDescent="0.2">
      <c r="A34" s="21" t="s">
        <v>84</v>
      </c>
      <c r="B34" s="1">
        <v>15</v>
      </c>
      <c r="C34" s="29"/>
      <c r="D34" s="29">
        <v>32</v>
      </c>
      <c r="E34" s="29"/>
      <c r="F34" s="29"/>
      <c r="G34" s="29">
        <v>31.5</v>
      </c>
      <c r="H34" s="29"/>
      <c r="I34" s="29"/>
      <c r="J34" s="29">
        <v>31</v>
      </c>
      <c r="K34" s="29"/>
      <c r="L34" s="32"/>
      <c r="M34" s="28"/>
      <c r="N34" s="28"/>
      <c r="O34" s="28"/>
      <c r="P34" s="28"/>
      <c r="Q34" s="28"/>
    </row>
    <row r="35" spans="1:17" x14ac:dyDescent="0.2">
      <c r="A35" s="21" t="s">
        <v>37</v>
      </c>
      <c r="B35" s="1">
        <v>30</v>
      </c>
      <c r="C35" s="4"/>
      <c r="D35" s="13">
        <f>(B35/20)*13.5</f>
        <v>20.25</v>
      </c>
      <c r="E35" s="115" t="s">
        <v>38</v>
      </c>
      <c r="F35" s="115"/>
      <c r="G35" s="115"/>
      <c r="H35" s="115"/>
      <c r="I35" s="115"/>
      <c r="J35" s="115"/>
      <c r="K35" s="115"/>
      <c r="L35" s="115"/>
      <c r="M35" s="115"/>
      <c r="N35" s="28"/>
      <c r="O35" s="28"/>
      <c r="P35" s="28"/>
      <c r="Q35" s="28"/>
    </row>
    <row r="36" spans="1:17" x14ac:dyDescent="0.2">
      <c r="A36" s="23" t="s">
        <v>39</v>
      </c>
      <c r="B36" s="24"/>
      <c r="C36" s="25"/>
      <c r="D36" s="5">
        <f>D34+D35</f>
        <v>52.25</v>
      </c>
      <c r="E36" s="108" t="s">
        <v>40</v>
      </c>
      <c r="F36" s="108"/>
      <c r="G36" s="108"/>
      <c r="H36" s="108"/>
      <c r="I36" s="108"/>
      <c r="J36" s="108"/>
      <c r="K36" s="108"/>
      <c r="L36" s="108"/>
      <c r="M36" s="24"/>
      <c r="N36" s="24"/>
      <c r="O36" s="24"/>
      <c r="P36" s="24"/>
      <c r="Q36" s="24"/>
    </row>
    <row r="37" spans="1:17" x14ac:dyDescent="0.2">
      <c r="B37" s="1"/>
      <c r="C37" s="29"/>
      <c r="D37" s="29"/>
      <c r="E37" s="29"/>
      <c r="F37" s="29"/>
      <c r="G37" s="29"/>
      <c r="H37" s="29"/>
      <c r="I37" s="29"/>
      <c r="J37" s="29"/>
      <c r="K37" s="29"/>
      <c r="L37" s="32"/>
      <c r="M37" s="28"/>
      <c r="N37" s="28"/>
      <c r="O37" s="28"/>
      <c r="P37" s="28"/>
      <c r="Q37" s="28"/>
    </row>
  </sheetData>
  <mergeCells count="9">
    <mergeCell ref="P11:Q11"/>
    <mergeCell ref="E35:M35"/>
    <mergeCell ref="E36:L36"/>
    <mergeCell ref="D8:E8"/>
    <mergeCell ref="G8:H8"/>
    <mergeCell ref="J8:K8"/>
    <mergeCell ref="D7:E7"/>
    <mergeCell ref="G7:H7"/>
    <mergeCell ref="J7:K7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4"/>
  <sheetViews>
    <sheetView topLeftCell="A4" workbookViewId="0">
      <selection activeCell="Q21" sqref="Q21"/>
    </sheetView>
  </sheetViews>
  <sheetFormatPr baseColWidth="10" defaultRowHeight="12.75" x14ac:dyDescent="0.2"/>
  <cols>
    <col min="1" max="1" width="48.140625" style="27" bestFit="1" customWidth="1"/>
    <col min="2" max="2" width="10.85546875" style="27" bestFit="1" customWidth="1"/>
    <col min="3" max="3" width="3" style="27" bestFit="1" customWidth="1"/>
    <col min="4" max="4" width="1.28515625" style="27" customWidth="1"/>
    <col min="5" max="6" width="8.5703125" style="27" customWidth="1"/>
    <col min="7" max="7" width="7.28515625" style="27" bestFit="1" customWidth="1"/>
    <col min="8" max="8" width="7" style="27" bestFit="1" customWidth="1"/>
    <col min="9" max="9" width="1.85546875" style="27" customWidth="1"/>
    <col min="10" max="11" width="8.5703125" style="27" customWidth="1"/>
    <col min="12" max="12" width="7.28515625" style="27" bestFit="1" customWidth="1"/>
    <col min="13" max="13" width="7" style="27" bestFit="1" customWidth="1"/>
    <col min="14" max="14" width="1.85546875" style="27" customWidth="1"/>
    <col min="15" max="15" width="8.7109375" style="27" bestFit="1" customWidth="1"/>
    <col min="16" max="16" width="2" style="27" customWidth="1"/>
    <col min="17" max="17" width="17.140625" style="27" bestFit="1" customWidth="1"/>
    <col min="18" max="18" width="7.140625" style="27" bestFit="1" customWidth="1"/>
    <col min="19" max="19" width="7.42578125" style="27" bestFit="1" customWidth="1"/>
    <col min="20" max="16384" width="11.42578125" style="27"/>
  </cols>
  <sheetData>
    <row r="1" spans="1:19" x14ac:dyDescent="0.2">
      <c r="B1" s="1"/>
      <c r="C1" s="1"/>
      <c r="D1" s="28"/>
      <c r="E1" s="1" t="s">
        <v>47</v>
      </c>
      <c r="F1" s="28"/>
      <c r="G1" s="28"/>
      <c r="H1" s="28"/>
      <c r="I1" s="28"/>
      <c r="J1" s="28" t="s">
        <v>48</v>
      </c>
      <c r="K1" s="28"/>
      <c r="L1" s="28"/>
      <c r="M1" s="28"/>
      <c r="N1" s="28"/>
      <c r="O1" s="28"/>
      <c r="P1" s="28"/>
    </row>
    <row r="2" spans="1:19" x14ac:dyDescent="0.2">
      <c r="A2" s="27" t="s">
        <v>61</v>
      </c>
      <c r="B2" s="1">
        <v>55</v>
      </c>
      <c r="C2" s="1"/>
      <c r="D2" s="28"/>
      <c r="E2" s="2">
        <v>29</v>
      </c>
      <c r="F2" s="2"/>
      <c r="G2" s="2"/>
      <c r="H2" s="2"/>
      <c r="I2" s="2"/>
      <c r="J2" s="2">
        <v>26</v>
      </c>
      <c r="K2" s="2"/>
      <c r="L2" s="2"/>
      <c r="M2" s="2"/>
      <c r="N2" s="28"/>
      <c r="O2" s="28"/>
      <c r="P2" s="28"/>
    </row>
    <row r="3" spans="1:19" x14ac:dyDescent="0.2">
      <c r="A3" s="27" t="s">
        <v>62</v>
      </c>
      <c r="B3" s="1">
        <v>14</v>
      </c>
      <c r="C3" s="1"/>
      <c r="D3" s="28"/>
      <c r="E3" s="28">
        <v>7</v>
      </c>
      <c r="F3" s="28"/>
      <c r="G3" s="28"/>
      <c r="H3" s="28"/>
      <c r="I3" s="28"/>
      <c r="J3" s="28">
        <v>7</v>
      </c>
      <c r="K3" s="28"/>
      <c r="L3" s="28"/>
      <c r="M3" s="28"/>
      <c r="N3" s="28"/>
      <c r="O3" s="28"/>
      <c r="P3" s="28"/>
    </row>
    <row r="4" spans="1:19" ht="13.5" thickBot="1" x14ac:dyDescent="0.25">
      <c r="A4" s="27" t="s">
        <v>63</v>
      </c>
      <c r="B4" s="1">
        <v>3</v>
      </c>
      <c r="C4" s="1"/>
      <c r="D4" s="28"/>
      <c r="E4" s="28"/>
      <c r="F4" s="28"/>
      <c r="G4" s="28"/>
      <c r="H4" s="28"/>
      <c r="I4" s="28"/>
      <c r="J4" s="28">
        <v>3</v>
      </c>
      <c r="K4" s="28"/>
      <c r="L4" s="28"/>
      <c r="M4" s="28"/>
      <c r="N4" s="28"/>
      <c r="O4" s="28"/>
      <c r="P4" s="28"/>
    </row>
    <row r="5" spans="1:19" x14ac:dyDescent="0.2">
      <c r="A5" s="27" t="s">
        <v>41</v>
      </c>
      <c r="B5" s="3">
        <f>SUM(B2:B4)</f>
        <v>72</v>
      </c>
      <c r="C5" s="26"/>
      <c r="D5" s="29"/>
      <c r="E5" s="30">
        <f>SUM(E2:E4)</f>
        <v>36</v>
      </c>
      <c r="F5" s="29"/>
      <c r="G5" s="29"/>
      <c r="H5" s="29"/>
      <c r="I5" s="29"/>
      <c r="J5" s="30">
        <f>SUM(J2:J4)</f>
        <v>36</v>
      </c>
      <c r="K5" s="29"/>
      <c r="L5" s="29"/>
      <c r="M5" s="29"/>
      <c r="N5" s="28"/>
      <c r="O5" s="28"/>
      <c r="P5" s="28"/>
    </row>
    <row r="6" spans="1:19" x14ac:dyDescent="0.2">
      <c r="B6" s="26"/>
      <c r="C6" s="26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9" x14ac:dyDescent="0.2">
      <c r="B7" s="1"/>
      <c r="C7" s="1"/>
      <c r="D7" s="29"/>
      <c r="E7" s="111" t="s">
        <v>6</v>
      </c>
      <c r="F7" s="118"/>
      <c r="G7" s="118"/>
      <c r="H7" s="112"/>
      <c r="I7" s="5"/>
      <c r="J7" s="111" t="s">
        <v>7</v>
      </c>
      <c r="K7" s="118"/>
      <c r="L7" s="118"/>
      <c r="M7" s="112"/>
      <c r="N7" s="6"/>
      <c r="O7" s="7" t="s">
        <v>1</v>
      </c>
      <c r="P7" s="28"/>
      <c r="Q7" s="37"/>
      <c r="R7" s="116" t="s">
        <v>16</v>
      </c>
      <c r="S7" s="117"/>
    </row>
    <row r="8" spans="1:19" x14ac:dyDescent="0.2">
      <c r="B8" s="1" t="s">
        <v>9</v>
      </c>
      <c r="C8" s="1" t="s">
        <v>52</v>
      </c>
      <c r="D8" s="28"/>
      <c r="E8" s="109" t="s">
        <v>86</v>
      </c>
      <c r="F8" s="110"/>
      <c r="G8" s="26" t="s">
        <v>53</v>
      </c>
      <c r="H8" s="46" t="s">
        <v>53</v>
      </c>
      <c r="I8" s="31"/>
      <c r="J8" s="109" t="s">
        <v>87</v>
      </c>
      <c r="K8" s="110"/>
      <c r="L8" s="26" t="s">
        <v>53</v>
      </c>
      <c r="M8" s="46" t="s">
        <v>53</v>
      </c>
      <c r="N8" s="32"/>
      <c r="O8" s="8" t="s">
        <v>13</v>
      </c>
      <c r="P8" s="28"/>
      <c r="Q8" s="47" t="s">
        <v>17</v>
      </c>
      <c r="R8" s="26" t="s">
        <v>18</v>
      </c>
      <c r="S8" s="46" t="s">
        <v>19</v>
      </c>
    </row>
    <row r="9" spans="1:19" x14ac:dyDescent="0.2">
      <c r="B9" s="1"/>
      <c r="C9" s="1"/>
      <c r="D9" s="28"/>
      <c r="E9" s="45" t="s">
        <v>14</v>
      </c>
      <c r="F9" s="46" t="s">
        <v>15</v>
      </c>
      <c r="G9" s="26" t="s">
        <v>54</v>
      </c>
      <c r="H9" s="46" t="s">
        <v>55</v>
      </c>
      <c r="I9" s="26"/>
      <c r="J9" s="45" t="s">
        <v>14</v>
      </c>
      <c r="K9" s="46" t="s">
        <v>15</v>
      </c>
      <c r="L9" s="26" t="s">
        <v>54</v>
      </c>
      <c r="M9" s="46" t="s">
        <v>55</v>
      </c>
      <c r="N9" s="32"/>
      <c r="O9" s="33"/>
      <c r="P9" s="28"/>
      <c r="Q9" s="45" t="s">
        <v>21</v>
      </c>
      <c r="R9" s="29">
        <v>33</v>
      </c>
      <c r="S9" s="36">
        <v>31</v>
      </c>
    </row>
    <row r="10" spans="1:19" x14ac:dyDescent="0.2">
      <c r="B10" s="1"/>
      <c r="C10" s="1"/>
      <c r="D10" s="28"/>
      <c r="E10" s="45"/>
      <c r="F10" s="46"/>
      <c r="G10" s="26"/>
      <c r="H10" s="46"/>
      <c r="I10" s="26"/>
      <c r="J10" s="45"/>
      <c r="K10" s="46"/>
      <c r="L10" s="26"/>
      <c r="M10" s="46"/>
      <c r="N10" s="32"/>
      <c r="O10" s="33"/>
      <c r="P10" s="28"/>
      <c r="Q10" s="45" t="s">
        <v>22</v>
      </c>
      <c r="R10" s="38">
        <v>0</v>
      </c>
      <c r="S10" s="11">
        <v>3</v>
      </c>
    </row>
    <row r="11" spans="1:19" x14ac:dyDescent="0.2">
      <c r="A11" s="49" t="s">
        <v>46</v>
      </c>
      <c r="B11" s="1">
        <v>1</v>
      </c>
      <c r="C11" s="1">
        <v>2</v>
      </c>
      <c r="D11" s="28"/>
      <c r="E11" s="54">
        <f>F11/E2</f>
        <v>11.5</v>
      </c>
      <c r="F11" s="36">
        <v>333.5</v>
      </c>
      <c r="G11" s="29">
        <v>2</v>
      </c>
      <c r="H11" s="36">
        <v>9.5</v>
      </c>
      <c r="I11" s="29"/>
      <c r="J11" s="54">
        <f>K11/J2</f>
        <v>12</v>
      </c>
      <c r="K11" s="36">
        <v>312</v>
      </c>
      <c r="L11" s="29">
        <v>2</v>
      </c>
      <c r="M11" s="36">
        <v>10</v>
      </c>
      <c r="N11" s="32"/>
      <c r="O11" s="33">
        <f>F11+K11</f>
        <v>645.5</v>
      </c>
      <c r="P11" s="28"/>
      <c r="Q11" s="45" t="s">
        <v>24</v>
      </c>
      <c r="R11" s="22">
        <v>22.5</v>
      </c>
      <c r="S11" s="14">
        <v>20</v>
      </c>
    </row>
    <row r="12" spans="1:19" x14ac:dyDescent="0.2">
      <c r="A12" s="12" t="s">
        <v>23</v>
      </c>
      <c r="B12" s="1">
        <v>1</v>
      </c>
      <c r="C12" s="1">
        <v>2</v>
      </c>
      <c r="D12" s="28"/>
      <c r="E12" s="52">
        <f>F12/E2</f>
        <v>1.5</v>
      </c>
      <c r="F12" s="36">
        <v>43.5</v>
      </c>
      <c r="G12" s="52">
        <v>1.5</v>
      </c>
      <c r="H12" s="36">
        <v>0</v>
      </c>
      <c r="I12" s="29"/>
      <c r="J12" s="52">
        <f>K12/J2</f>
        <v>1.5</v>
      </c>
      <c r="K12" s="36">
        <v>39</v>
      </c>
      <c r="L12" s="52">
        <v>1.5</v>
      </c>
      <c r="M12" s="36">
        <v>0</v>
      </c>
      <c r="N12" s="32"/>
      <c r="O12" s="33">
        <f>F12+K12</f>
        <v>82.5</v>
      </c>
      <c r="P12" s="28"/>
      <c r="Q12" s="45" t="s">
        <v>26</v>
      </c>
      <c r="R12" s="39">
        <f>SUM(R9:R11)</f>
        <v>55.5</v>
      </c>
      <c r="S12" s="15">
        <f>SUM(S9:S11)</f>
        <v>54</v>
      </c>
    </row>
    <row r="13" spans="1:19" x14ac:dyDescent="0.2">
      <c r="A13" s="12" t="s">
        <v>25</v>
      </c>
      <c r="B13" s="1">
        <v>1</v>
      </c>
      <c r="C13" s="1">
        <v>2</v>
      </c>
      <c r="D13" s="28"/>
      <c r="E13" s="52">
        <f>F13/E2</f>
        <v>1.5</v>
      </c>
      <c r="F13" s="36">
        <v>43.5</v>
      </c>
      <c r="G13" s="52">
        <v>1.5</v>
      </c>
      <c r="H13" s="36">
        <v>0</v>
      </c>
      <c r="I13" s="29"/>
      <c r="J13" s="52">
        <f>K13/J2</f>
        <v>1.5</v>
      </c>
      <c r="K13" s="36">
        <v>39</v>
      </c>
      <c r="L13" s="52">
        <v>1.5</v>
      </c>
      <c r="M13" s="36">
        <v>0</v>
      </c>
      <c r="N13" s="32"/>
      <c r="O13" s="33">
        <f>F13+K13</f>
        <v>82.5</v>
      </c>
      <c r="P13" s="28"/>
      <c r="Q13" s="17" t="s">
        <v>27</v>
      </c>
      <c r="R13" s="18"/>
      <c r="S13" s="19">
        <v>23</v>
      </c>
    </row>
    <row r="14" spans="1:19" x14ac:dyDescent="0.2">
      <c r="A14" s="49" t="s">
        <v>56</v>
      </c>
      <c r="B14" s="1">
        <v>1</v>
      </c>
      <c r="C14" s="1">
        <v>2</v>
      </c>
      <c r="D14" s="28"/>
      <c r="E14" s="53">
        <f>F14/E2</f>
        <v>3</v>
      </c>
      <c r="F14" s="36">
        <v>87</v>
      </c>
      <c r="G14" s="29"/>
      <c r="H14" s="36">
        <v>3</v>
      </c>
      <c r="I14" s="29"/>
      <c r="J14" s="53">
        <f>K14/J2</f>
        <v>3</v>
      </c>
      <c r="K14" s="36">
        <v>78</v>
      </c>
      <c r="L14" s="29"/>
      <c r="M14" s="36">
        <v>3</v>
      </c>
      <c r="N14" s="32"/>
      <c r="O14" s="33">
        <f>F14+K14</f>
        <v>165</v>
      </c>
      <c r="P14" s="28"/>
    </row>
    <row r="15" spans="1:19" x14ac:dyDescent="0.2">
      <c r="A15" s="34" t="s">
        <v>44</v>
      </c>
      <c r="B15" s="1">
        <v>1</v>
      </c>
      <c r="C15" s="1">
        <v>2</v>
      </c>
      <c r="D15" s="28"/>
      <c r="E15" s="35">
        <f>F15/E2</f>
        <v>1.5</v>
      </c>
      <c r="F15" s="36">
        <v>43.5</v>
      </c>
      <c r="G15" s="29">
        <v>0</v>
      </c>
      <c r="H15" s="36">
        <v>1.5</v>
      </c>
      <c r="I15" s="29"/>
      <c r="J15" s="35">
        <f>K15/J2</f>
        <v>1</v>
      </c>
      <c r="K15" s="36">
        <v>26</v>
      </c>
      <c r="L15" s="29">
        <v>0</v>
      </c>
      <c r="M15" s="36">
        <v>1</v>
      </c>
      <c r="N15" s="32"/>
      <c r="O15" s="33">
        <f>F15+K15</f>
        <v>69.5</v>
      </c>
      <c r="P15" s="28"/>
      <c r="Q15" s="28"/>
      <c r="R15" s="28"/>
      <c r="S15" s="28"/>
    </row>
    <row r="16" spans="1:19" x14ac:dyDescent="0.2">
      <c r="B16" s="1"/>
      <c r="C16" s="1"/>
      <c r="D16" s="29"/>
      <c r="E16" s="35"/>
      <c r="F16" s="36"/>
      <c r="G16" s="29"/>
      <c r="H16" s="36"/>
      <c r="I16" s="29"/>
      <c r="J16" s="35"/>
      <c r="K16" s="36"/>
      <c r="L16" s="29"/>
      <c r="M16" s="36"/>
      <c r="N16" s="32"/>
      <c r="O16" s="33"/>
      <c r="P16" s="28"/>
      <c r="Q16" s="28"/>
      <c r="R16" s="28"/>
      <c r="S16" s="28"/>
    </row>
    <row r="17" spans="1:19" x14ac:dyDescent="0.2">
      <c r="A17" s="16" t="s">
        <v>49</v>
      </c>
      <c r="B17" s="1">
        <v>1</v>
      </c>
      <c r="C17" s="1">
        <v>2</v>
      </c>
      <c r="D17" s="29"/>
      <c r="E17" s="35">
        <f>F17/E2</f>
        <v>1.5</v>
      </c>
      <c r="F17" s="36">
        <v>43.5</v>
      </c>
      <c r="G17" s="29">
        <v>0.5</v>
      </c>
      <c r="H17" s="36">
        <v>1</v>
      </c>
      <c r="I17" s="29"/>
      <c r="J17" s="35">
        <f>K17/J2</f>
        <v>1.5</v>
      </c>
      <c r="K17" s="36">
        <v>39</v>
      </c>
      <c r="L17" s="29">
        <v>0.5</v>
      </c>
      <c r="M17" s="36">
        <v>1</v>
      </c>
      <c r="N17" s="32"/>
      <c r="O17" s="33">
        <f t="shared" ref="O17:O22" si="0">F17+K17</f>
        <v>82.5</v>
      </c>
      <c r="P17" s="28"/>
      <c r="Q17" s="28"/>
      <c r="R17" s="28"/>
      <c r="S17" s="28"/>
    </row>
    <row r="18" spans="1:19" x14ac:dyDescent="0.2">
      <c r="A18" s="16" t="s">
        <v>50</v>
      </c>
      <c r="B18" s="1">
        <v>1</v>
      </c>
      <c r="C18" s="1">
        <v>2</v>
      </c>
      <c r="D18" s="29"/>
      <c r="E18" s="35">
        <f>F18/E2</f>
        <v>0.5</v>
      </c>
      <c r="F18" s="36">
        <v>14.5</v>
      </c>
      <c r="G18" s="29">
        <v>0</v>
      </c>
      <c r="H18" s="36">
        <v>0.5</v>
      </c>
      <c r="I18" s="29"/>
      <c r="J18" s="35">
        <f>K18/J2</f>
        <v>0.5</v>
      </c>
      <c r="K18" s="36">
        <v>13</v>
      </c>
      <c r="L18" s="29">
        <v>0</v>
      </c>
      <c r="M18" s="36">
        <v>0.5</v>
      </c>
      <c r="N18" s="32"/>
      <c r="O18" s="33">
        <f t="shared" si="0"/>
        <v>27.5</v>
      </c>
      <c r="P18" s="28"/>
      <c r="Q18" s="28"/>
      <c r="R18" s="28"/>
      <c r="S18" s="28"/>
    </row>
    <row r="19" spans="1:19" x14ac:dyDescent="0.2">
      <c r="A19" s="16" t="s">
        <v>51</v>
      </c>
      <c r="B19" s="1">
        <v>1</v>
      </c>
      <c r="C19" s="1">
        <v>2</v>
      </c>
      <c r="D19" s="29"/>
      <c r="E19" s="35">
        <f>F19/E2</f>
        <v>1.5</v>
      </c>
      <c r="F19" s="36">
        <v>43.5</v>
      </c>
      <c r="G19" s="29">
        <v>0.5</v>
      </c>
      <c r="H19" s="36">
        <v>1</v>
      </c>
      <c r="I19" s="29"/>
      <c r="J19" s="35">
        <f>K19/J2</f>
        <v>1.5</v>
      </c>
      <c r="K19" s="36">
        <v>39</v>
      </c>
      <c r="L19" s="29">
        <v>0.5</v>
      </c>
      <c r="M19" s="36">
        <v>1</v>
      </c>
      <c r="N19" s="32"/>
      <c r="O19" s="33">
        <f t="shared" si="0"/>
        <v>82.5</v>
      </c>
      <c r="P19" s="28"/>
      <c r="Q19" s="28"/>
      <c r="R19" s="28"/>
      <c r="S19" s="28"/>
    </row>
    <row r="20" spans="1:19" x14ac:dyDescent="0.2">
      <c r="A20" s="16" t="s">
        <v>31</v>
      </c>
      <c r="B20" s="1">
        <v>1</v>
      </c>
      <c r="C20" s="1">
        <v>2</v>
      </c>
      <c r="D20" s="29"/>
      <c r="E20" s="35">
        <f>F20/E2</f>
        <v>1.5</v>
      </c>
      <c r="F20" s="36">
        <v>43.5</v>
      </c>
      <c r="G20" s="29">
        <v>0.5</v>
      </c>
      <c r="H20" s="36">
        <v>1</v>
      </c>
      <c r="I20" s="29"/>
      <c r="J20" s="35">
        <f>K20/J2</f>
        <v>1.5</v>
      </c>
      <c r="K20" s="36">
        <v>39</v>
      </c>
      <c r="L20" s="29">
        <v>0.5</v>
      </c>
      <c r="M20" s="36">
        <v>1</v>
      </c>
      <c r="N20" s="32"/>
      <c r="O20" s="33">
        <f t="shared" si="0"/>
        <v>82.5</v>
      </c>
      <c r="P20" s="28"/>
      <c r="Q20" s="28"/>
      <c r="R20" s="28"/>
      <c r="S20" s="28"/>
    </row>
    <row r="21" spans="1:19" x14ac:dyDescent="0.2">
      <c r="A21" s="34" t="s">
        <v>32</v>
      </c>
      <c r="B21" s="1">
        <v>1</v>
      </c>
      <c r="C21" s="1">
        <v>2</v>
      </c>
      <c r="D21" s="29"/>
      <c r="E21" s="35">
        <f>F21/E2</f>
        <v>1</v>
      </c>
      <c r="F21" s="46">
        <v>29</v>
      </c>
      <c r="G21" s="26">
        <v>0.5</v>
      </c>
      <c r="H21" s="46">
        <v>0.5</v>
      </c>
      <c r="I21" s="26"/>
      <c r="J21" s="35">
        <f>K21/J2</f>
        <v>1</v>
      </c>
      <c r="K21" s="36">
        <v>26</v>
      </c>
      <c r="L21" s="26">
        <v>0.5</v>
      </c>
      <c r="M21" s="46">
        <v>0.5</v>
      </c>
      <c r="N21" s="32"/>
      <c r="O21" s="33">
        <f t="shared" si="0"/>
        <v>55</v>
      </c>
      <c r="P21" s="28"/>
      <c r="Q21" s="28"/>
      <c r="R21" s="28"/>
      <c r="S21" s="28"/>
    </row>
    <row r="22" spans="1:19" x14ac:dyDescent="0.2">
      <c r="A22" s="34" t="s">
        <v>0</v>
      </c>
      <c r="B22" s="1">
        <v>1</v>
      </c>
      <c r="C22" s="1">
        <v>2</v>
      </c>
      <c r="D22" s="29"/>
      <c r="E22" s="35">
        <f>F22/E2</f>
        <v>2.5</v>
      </c>
      <c r="F22" s="36">
        <v>72.5</v>
      </c>
      <c r="G22" s="29">
        <v>2.5</v>
      </c>
      <c r="H22" s="36">
        <v>0</v>
      </c>
      <c r="I22" s="29"/>
      <c r="J22" s="35">
        <f>K22/J2</f>
        <v>2.5</v>
      </c>
      <c r="K22" s="36">
        <v>65</v>
      </c>
      <c r="L22" s="29">
        <v>2.5</v>
      </c>
      <c r="M22" s="36">
        <v>0</v>
      </c>
      <c r="N22" s="32"/>
      <c r="O22" s="33">
        <f t="shared" si="0"/>
        <v>137.5</v>
      </c>
      <c r="P22" s="28"/>
      <c r="Q22" s="28"/>
      <c r="R22" s="28"/>
      <c r="S22" s="28"/>
    </row>
    <row r="23" spans="1:19" x14ac:dyDescent="0.2">
      <c r="B23" s="1"/>
      <c r="C23" s="1"/>
      <c r="D23" s="29"/>
      <c r="E23" s="35"/>
      <c r="F23" s="36"/>
      <c r="G23" s="29"/>
      <c r="H23" s="36"/>
      <c r="I23" s="29"/>
      <c r="J23" s="35"/>
      <c r="K23" s="36"/>
      <c r="L23" s="29"/>
      <c r="M23" s="36"/>
      <c r="N23" s="32"/>
      <c r="O23" s="33"/>
      <c r="P23" s="28"/>
      <c r="Q23" s="28"/>
      <c r="R23" s="28"/>
      <c r="S23" s="28"/>
    </row>
    <row r="24" spans="1:19" x14ac:dyDescent="0.2">
      <c r="A24" s="20" t="s">
        <v>33</v>
      </c>
      <c r="B24" s="1">
        <v>1</v>
      </c>
      <c r="C24" s="1">
        <v>2</v>
      </c>
      <c r="D24" s="29"/>
      <c r="E24" s="35">
        <f>F24/E2</f>
        <v>3.5</v>
      </c>
      <c r="F24" s="36">
        <v>101.5</v>
      </c>
      <c r="G24" s="29">
        <v>1.5</v>
      </c>
      <c r="H24" s="36">
        <v>2</v>
      </c>
      <c r="I24" s="29"/>
      <c r="J24" s="35">
        <f>K24/J2</f>
        <v>3.5</v>
      </c>
      <c r="K24" s="36">
        <v>91</v>
      </c>
      <c r="L24" s="29">
        <v>1.5</v>
      </c>
      <c r="M24" s="36">
        <v>2</v>
      </c>
      <c r="N24" s="32"/>
      <c r="O24" s="33">
        <f>F24+K24</f>
        <v>192.5</v>
      </c>
      <c r="P24" s="28"/>
      <c r="Q24" s="28"/>
      <c r="R24" s="28"/>
      <c r="S24" s="28"/>
    </row>
    <row r="25" spans="1:19" x14ac:dyDescent="0.2">
      <c r="B25" s="1"/>
      <c r="C25" s="1"/>
      <c r="D25" s="29"/>
      <c r="E25" s="35"/>
      <c r="F25" s="36"/>
      <c r="G25" s="29"/>
      <c r="H25" s="36"/>
      <c r="I25" s="29"/>
      <c r="J25" s="35"/>
      <c r="K25" s="36"/>
      <c r="L25" s="29"/>
      <c r="M25" s="36"/>
      <c r="N25" s="32"/>
      <c r="O25" s="33"/>
      <c r="P25" s="28"/>
      <c r="Q25" s="28"/>
      <c r="R25" s="28"/>
      <c r="S25" s="28"/>
    </row>
    <row r="26" spans="1:19" x14ac:dyDescent="0.2">
      <c r="A26" s="20" t="s">
        <v>34</v>
      </c>
      <c r="B26" s="1"/>
      <c r="C26" s="1"/>
      <c r="D26" s="29"/>
      <c r="E26" s="35"/>
      <c r="F26" s="40">
        <f>+SUM(F11:F24)</f>
        <v>899</v>
      </c>
      <c r="G26" s="29"/>
      <c r="H26" s="36"/>
      <c r="I26" s="29"/>
      <c r="J26" s="35"/>
      <c r="K26" s="40">
        <f>+SUM(K11:K24)</f>
        <v>806</v>
      </c>
      <c r="L26" s="29"/>
      <c r="M26" s="36"/>
      <c r="N26" s="32"/>
      <c r="O26" s="41">
        <f>F26+K26</f>
        <v>1705</v>
      </c>
      <c r="P26" s="28"/>
      <c r="Q26" s="28"/>
      <c r="R26" s="28"/>
      <c r="S26" s="28"/>
    </row>
    <row r="27" spans="1:19" x14ac:dyDescent="0.2">
      <c r="A27" s="21" t="s">
        <v>35</v>
      </c>
      <c r="B27" s="1"/>
      <c r="C27" s="1"/>
      <c r="D27" s="29"/>
      <c r="E27" s="55">
        <f>SUM(E11,E12:E24)</f>
        <v>31</v>
      </c>
      <c r="F27" s="43"/>
      <c r="G27" s="56">
        <f>SUM(G11,G12:G24)</f>
        <v>11</v>
      </c>
      <c r="H27" s="57">
        <f>SUM(H11,H12:H24)</f>
        <v>20</v>
      </c>
      <c r="I27" s="29"/>
      <c r="J27" s="55">
        <f>SUM(J11,J12:J24)</f>
        <v>31</v>
      </c>
      <c r="K27" s="43"/>
      <c r="L27" s="56">
        <f>SUM(L11,L12:L24)</f>
        <v>11</v>
      </c>
      <c r="M27" s="57">
        <f>SUM(M11,M12:M24)</f>
        <v>20</v>
      </c>
      <c r="N27" s="29"/>
      <c r="O27" s="44"/>
      <c r="P27" s="28"/>
      <c r="Q27" s="28"/>
      <c r="R27" s="28"/>
      <c r="S27" s="28"/>
    </row>
    <row r="28" spans="1:19" ht="8.25" customHeight="1" x14ac:dyDescent="0.2">
      <c r="A28" s="21"/>
      <c r="B28" s="1"/>
      <c r="C28" s="1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8"/>
      <c r="Q28" s="28"/>
      <c r="R28" s="28"/>
      <c r="S28" s="28"/>
    </row>
    <row r="29" spans="1:19" x14ac:dyDescent="0.2">
      <c r="A29" s="21"/>
      <c r="B29" s="1" t="s">
        <v>36</v>
      </c>
      <c r="C29" s="1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8"/>
      <c r="Q29" s="28"/>
      <c r="R29" s="28"/>
      <c r="S29" s="28"/>
    </row>
    <row r="30" spans="1:19" x14ac:dyDescent="0.2">
      <c r="A30" s="21" t="s">
        <v>57</v>
      </c>
      <c r="B30" s="1">
        <v>18</v>
      </c>
      <c r="C30" s="1"/>
      <c r="D30" s="29"/>
      <c r="E30" s="58">
        <v>31</v>
      </c>
      <c r="F30" s="29"/>
      <c r="G30" s="29"/>
      <c r="H30" s="29"/>
      <c r="I30" s="29"/>
      <c r="J30" s="58">
        <v>31</v>
      </c>
      <c r="K30" s="29"/>
      <c r="L30" s="29"/>
      <c r="M30" s="29"/>
      <c r="N30" s="32"/>
      <c r="O30" s="28"/>
      <c r="P30" s="28"/>
      <c r="Q30" s="28"/>
      <c r="R30" s="28"/>
      <c r="S30" s="28"/>
    </row>
    <row r="31" spans="1:19" x14ac:dyDescent="0.2">
      <c r="A31" s="21" t="s">
        <v>71</v>
      </c>
      <c r="B31" s="1"/>
      <c r="C31" s="1"/>
      <c r="D31" s="29"/>
      <c r="E31" s="38">
        <v>3</v>
      </c>
      <c r="F31" s="29"/>
      <c r="G31" s="29"/>
      <c r="H31" s="29"/>
      <c r="I31" s="29"/>
      <c r="J31" s="38">
        <v>3</v>
      </c>
      <c r="K31" s="29"/>
      <c r="L31" s="29"/>
      <c r="M31" s="29"/>
      <c r="N31" s="32"/>
      <c r="O31" s="28"/>
      <c r="P31" s="28"/>
      <c r="Q31" s="28"/>
      <c r="R31" s="28"/>
      <c r="S31" s="28"/>
    </row>
    <row r="32" spans="1:19" x14ac:dyDescent="0.2">
      <c r="A32" s="21" t="s">
        <v>58</v>
      </c>
      <c r="B32" s="1" t="s">
        <v>60</v>
      </c>
      <c r="C32" s="1"/>
      <c r="D32" s="26"/>
      <c r="E32" s="28">
        <v>20</v>
      </c>
      <c r="J32" s="28">
        <v>20</v>
      </c>
      <c r="P32" s="28"/>
      <c r="Q32" s="28"/>
      <c r="R32" s="28"/>
      <c r="S32" s="28"/>
    </row>
    <row r="33" spans="1:19" s="23" customFormat="1" x14ac:dyDescent="0.2">
      <c r="A33" s="23" t="s">
        <v>59</v>
      </c>
      <c r="B33" s="2" t="s">
        <v>60</v>
      </c>
      <c r="C33" s="2"/>
      <c r="D33" s="5"/>
      <c r="E33" s="2">
        <f>SUM(E30:E32)</f>
        <v>54</v>
      </c>
      <c r="J33" s="2">
        <f>SUM(J30:J32)</f>
        <v>54</v>
      </c>
      <c r="P33" s="2"/>
      <c r="Q33" s="2"/>
      <c r="R33" s="2"/>
      <c r="S33" s="2"/>
    </row>
    <row r="34" spans="1:19" x14ac:dyDescent="0.2">
      <c r="B34" s="1"/>
      <c r="C34" s="1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2"/>
      <c r="O34" s="28"/>
      <c r="P34" s="28"/>
      <c r="Q34" s="28"/>
      <c r="R34" s="28"/>
      <c r="S34" s="28"/>
    </row>
  </sheetData>
  <mergeCells count="5">
    <mergeCell ref="R7:S7"/>
    <mergeCell ref="E7:H7"/>
    <mergeCell ref="J7:M7"/>
    <mergeCell ref="E8:F8"/>
    <mergeCell ref="J8:K8"/>
  </mergeCells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6"/>
  <sheetViews>
    <sheetView workbookViewId="0">
      <selection activeCell="Q12" sqref="Q12"/>
    </sheetView>
  </sheetViews>
  <sheetFormatPr baseColWidth="10" defaultRowHeight="15.75" x14ac:dyDescent="0.25"/>
  <cols>
    <col min="1" max="1" width="45" style="60" bestFit="1" customWidth="1"/>
    <col min="2" max="4" width="6.140625" style="61" customWidth="1"/>
    <col min="5" max="5" width="6.7109375" style="61" bestFit="1" customWidth="1"/>
    <col min="6" max="6" width="8.28515625" style="61" bestFit="1" customWidth="1"/>
    <col min="7" max="7" width="2.42578125" style="60" customWidth="1"/>
    <col min="8" max="8" width="58.5703125" style="60" bestFit="1" customWidth="1"/>
    <col min="9" max="12" width="6" style="61" customWidth="1"/>
    <col min="13" max="13" width="8.28515625" style="61" bestFit="1" customWidth="1"/>
    <col min="14" max="14" width="12.85546875" style="60" bestFit="1" customWidth="1"/>
    <col min="15" max="16384" width="11.42578125" style="60"/>
  </cols>
  <sheetData>
    <row r="1" spans="1:14" ht="16.5" thickBot="1" x14ac:dyDescent="0.3"/>
    <row r="2" spans="1:14" x14ac:dyDescent="0.25">
      <c r="A2" s="62" t="s">
        <v>76</v>
      </c>
      <c r="B2" s="63"/>
      <c r="C2" s="63"/>
      <c r="D2" s="63"/>
      <c r="E2" s="63"/>
      <c r="F2" s="64"/>
      <c r="H2" s="62" t="s">
        <v>81</v>
      </c>
      <c r="I2" s="63"/>
      <c r="J2" s="63"/>
      <c r="K2" s="63"/>
      <c r="L2" s="63"/>
      <c r="M2" s="63"/>
      <c r="N2" s="65"/>
    </row>
    <row r="3" spans="1:14" x14ac:dyDescent="0.25">
      <c r="A3" s="66"/>
      <c r="B3" s="67" t="s">
        <v>64</v>
      </c>
      <c r="C3" s="67" t="s">
        <v>65</v>
      </c>
      <c r="D3" s="67" t="s">
        <v>66</v>
      </c>
      <c r="E3" s="67"/>
      <c r="F3" s="68" t="s">
        <v>67</v>
      </c>
      <c r="H3" s="69"/>
      <c r="I3" s="67" t="s">
        <v>64</v>
      </c>
      <c r="J3" s="67" t="s">
        <v>65</v>
      </c>
      <c r="K3" s="67" t="s">
        <v>66</v>
      </c>
      <c r="L3" s="67"/>
      <c r="M3" s="67" t="s">
        <v>67</v>
      </c>
      <c r="N3" s="70"/>
    </row>
    <row r="4" spans="1:14" x14ac:dyDescent="0.25">
      <c r="A4" s="69"/>
      <c r="B4" s="67"/>
      <c r="C4" s="67"/>
      <c r="D4" s="67"/>
      <c r="E4" s="67"/>
      <c r="F4" s="68"/>
      <c r="H4" s="69"/>
      <c r="I4" s="67"/>
      <c r="J4" s="67"/>
      <c r="K4" s="67"/>
      <c r="L4" s="67"/>
      <c r="M4" s="67"/>
      <c r="N4" s="70"/>
    </row>
    <row r="5" spans="1:14" x14ac:dyDescent="0.25">
      <c r="A5" s="75" t="s">
        <v>82</v>
      </c>
      <c r="B5" s="96">
        <v>1</v>
      </c>
      <c r="C5" s="73">
        <v>8</v>
      </c>
      <c r="D5" s="95"/>
      <c r="E5" s="67"/>
      <c r="F5" s="76">
        <v>1</v>
      </c>
      <c r="H5" s="71" t="s">
        <v>83</v>
      </c>
      <c r="I5" s="72">
        <v>2</v>
      </c>
      <c r="J5" s="73">
        <v>7.5</v>
      </c>
      <c r="K5" s="67"/>
      <c r="L5" s="67"/>
      <c r="M5" s="74"/>
      <c r="N5" s="59"/>
    </row>
    <row r="6" spans="1:14" x14ac:dyDescent="0.25">
      <c r="A6" s="79" t="s">
        <v>42</v>
      </c>
      <c r="B6" s="67">
        <v>0</v>
      </c>
      <c r="C6" s="67">
        <v>2</v>
      </c>
      <c r="D6" s="95"/>
      <c r="E6" s="67"/>
      <c r="F6" s="76"/>
      <c r="H6" s="77" t="s">
        <v>42</v>
      </c>
      <c r="I6" s="67">
        <v>0</v>
      </c>
      <c r="J6" s="78">
        <v>2</v>
      </c>
      <c r="K6" s="67"/>
      <c r="L6" s="67"/>
      <c r="M6" s="74"/>
      <c r="N6" s="59"/>
    </row>
    <row r="7" spans="1:14" x14ac:dyDescent="0.25">
      <c r="A7" s="81" t="s">
        <v>23</v>
      </c>
      <c r="B7" s="80">
        <v>1</v>
      </c>
      <c r="C7" s="67"/>
      <c r="D7" s="95"/>
      <c r="E7" s="67"/>
      <c r="F7" s="76"/>
      <c r="H7" s="81" t="s">
        <v>23</v>
      </c>
      <c r="I7" s="80">
        <v>1.5</v>
      </c>
      <c r="J7" s="78"/>
      <c r="K7" s="67"/>
      <c r="L7" s="67"/>
      <c r="M7" s="74"/>
      <c r="N7" s="70"/>
    </row>
    <row r="8" spans="1:14" x14ac:dyDescent="0.25">
      <c r="A8" s="81" t="s">
        <v>25</v>
      </c>
      <c r="B8" s="80">
        <v>1</v>
      </c>
      <c r="C8" s="67"/>
      <c r="D8" s="95"/>
      <c r="E8" s="67"/>
      <c r="F8" s="76"/>
      <c r="H8" s="81" t="s">
        <v>25</v>
      </c>
      <c r="I8" s="80">
        <v>1.5</v>
      </c>
      <c r="J8" s="78"/>
      <c r="K8" s="67"/>
      <c r="L8" s="67"/>
      <c r="M8" s="74"/>
      <c r="N8" s="70"/>
    </row>
    <row r="9" spans="1:14" x14ac:dyDescent="0.25">
      <c r="A9" s="82" t="s">
        <v>43</v>
      </c>
      <c r="B9" s="67">
        <v>0</v>
      </c>
      <c r="C9" s="67">
        <v>0</v>
      </c>
      <c r="D9" s="95"/>
      <c r="E9" s="67"/>
      <c r="F9" s="76"/>
      <c r="H9" s="82" t="s">
        <v>56</v>
      </c>
      <c r="I9" s="67">
        <v>0</v>
      </c>
      <c r="J9" s="78">
        <v>3</v>
      </c>
      <c r="K9" s="67"/>
      <c r="L9" s="67"/>
      <c r="M9" s="74"/>
      <c r="N9" s="70"/>
    </row>
    <row r="10" spans="1:14" x14ac:dyDescent="0.25">
      <c r="A10" s="98" t="s">
        <v>46</v>
      </c>
      <c r="B10" s="105">
        <f>SUM(B5:B9)</f>
        <v>3</v>
      </c>
      <c r="C10" s="105">
        <f>SUM(C5:C9)</f>
        <v>10</v>
      </c>
      <c r="D10" s="99"/>
      <c r="E10" s="67"/>
      <c r="F10" s="76"/>
      <c r="H10" s="97" t="s">
        <v>46</v>
      </c>
      <c r="I10" s="106">
        <f>SUM(I5:I9)</f>
        <v>5</v>
      </c>
      <c r="J10" s="106">
        <f>SUM(J5:J9)</f>
        <v>12.5</v>
      </c>
      <c r="K10" s="99"/>
      <c r="L10" s="67"/>
      <c r="M10" s="74"/>
      <c r="N10" s="70"/>
    </row>
    <row r="11" spans="1:14" x14ac:dyDescent="0.25">
      <c r="A11" s="86"/>
      <c r="B11" s="100"/>
      <c r="C11" s="100"/>
      <c r="D11" s="100"/>
      <c r="E11" s="67"/>
      <c r="F11" s="76"/>
      <c r="H11" s="69"/>
      <c r="I11" s="100"/>
      <c r="J11" s="100"/>
      <c r="K11" s="100"/>
      <c r="L11" s="67"/>
      <c r="M11" s="74" t="s">
        <v>77</v>
      </c>
      <c r="N11" s="70"/>
    </row>
    <row r="12" spans="1:14" x14ac:dyDescent="0.25">
      <c r="A12" s="86" t="s">
        <v>44</v>
      </c>
      <c r="B12" s="100">
        <v>0</v>
      </c>
      <c r="C12" s="100">
        <v>1</v>
      </c>
      <c r="D12" s="100"/>
      <c r="E12" s="67"/>
      <c r="F12" s="76"/>
      <c r="H12" s="83" t="s">
        <v>44</v>
      </c>
      <c r="I12" s="100">
        <v>0</v>
      </c>
      <c r="J12" s="100">
        <v>1.5</v>
      </c>
      <c r="K12" s="100"/>
      <c r="L12" s="67"/>
      <c r="M12" s="74" t="s">
        <v>73</v>
      </c>
      <c r="N12" s="70"/>
    </row>
    <row r="13" spans="1:14" x14ac:dyDescent="0.25">
      <c r="A13" s="83" t="s">
        <v>45</v>
      </c>
      <c r="B13" s="100">
        <v>0</v>
      </c>
      <c r="C13" s="100">
        <v>1</v>
      </c>
      <c r="D13" s="100"/>
      <c r="E13" s="67"/>
      <c r="F13" s="76"/>
      <c r="H13" s="84" t="s">
        <v>49</v>
      </c>
      <c r="I13" s="100">
        <v>0.5</v>
      </c>
      <c r="J13" s="100">
        <v>1</v>
      </c>
      <c r="K13" s="102">
        <v>1.5</v>
      </c>
      <c r="L13" s="67"/>
      <c r="M13" s="74"/>
      <c r="N13" s="70"/>
    </row>
    <row r="14" spans="1:14" x14ac:dyDescent="0.25">
      <c r="A14" s="84" t="s">
        <v>28</v>
      </c>
      <c r="B14" s="100">
        <v>0</v>
      </c>
      <c r="C14" s="100">
        <v>3.5</v>
      </c>
      <c r="D14" s="102">
        <v>1</v>
      </c>
      <c r="E14" s="80"/>
      <c r="F14" s="76">
        <v>1</v>
      </c>
      <c r="H14" s="84" t="s">
        <v>50</v>
      </c>
      <c r="I14" s="100">
        <v>0</v>
      </c>
      <c r="J14" s="100">
        <v>0.5</v>
      </c>
      <c r="K14" s="100"/>
      <c r="L14" s="67"/>
      <c r="M14" s="74"/>
      <c r="N14" s="70"/>
    </row>
    <row r="15" spans="1:14" x14ac:dyDescent="0.25">
      <c r="A15" s="85" t="s">
        <v>29</v>
      </c>
      <c r="B15" s="119">
        <v>0</v>
      </c>
      <c r="C15" s="119">
        <v>3</v>
      </c>
      <c r="D15" s="102">
        <v>1</v>
      </c>
      <c r="E15" s="80"/>
      <c r="F15" s="76">
        <v>1</v>
      </c>
      <c r="H15" s="84" t="s">
        <v>51</v>
      </c>
      <c r="I15" s="100">
        <v>0.5</v>
      </c>
      <c r="J15" s="100">
        <v>1</v>
      </c>
      <c r="K15" s="102">
        <v>1.5</v>
      </c>
      <c r="L15" s="67"/>
      <c r="M15" s="74"/>
      <c r="N15" s="70"/>
    </row>
    <row r="16" spans="1:14" x14ac:dyDescent="0.25">
      <c r="A16" s="85" t="s">
        <v>30</v>
      </c>
      <c r="B16" s="119"/>
      <c r="C16" s="119"/>
      <c r="D16" s="100"/>
      <c r="E16" s="67"/>
      <c r="F16" s="76"/>
      <c r="H16" s="69"/>
      <c r="I16" s="100"/>
      <c r="J16" s="100"/>
      <c r="K16" s="100"/>
      <c r="L16" s="67"/>
      <c r="M16" s="74"/>
      <c r="N16" s="70"/>
    </row>
    <row r="17" spans="1:14" x14ac:dyDescent="0.25">
      <c r="A17" s="84" t="s">
        <v>31</v>
      </c>
      <c r="B17" s="100">
        <v>0.5</v>
      </c>
      <c r="C17" s="100">
        <v>1.5</v>
      </c>
      <c r="D17" s="100"/>
      <c r="E17" s="67"/>
      <c r="F17" s="76"/>
      <c r="H17" s="84" t="s">
        <v>31</v>
      </c>
      <c r="I17" s="100">
        <v>0.5</v>
      </c>
      <c r="J17" s="100">
        <v>1</v>
      </c>
      <c r="K17" s="100"/>
      <c r="L17" s="67"/>
      <c r="M17" s="74"/>
      <c r="N17" s="70"/>
    </row>
    <row r="18" spans="1:14" x14ac:dyDescent="0.25">
      <c r="A18" s="83" t="s">
        <v>32</v>
      </c>
      <c r="B18" s="100">
        <v>1</v>
      </c>
      <c r="C18" s="100">
        <v>0</v>
      </c>
      <c r="D18" s="100"/>
      <c r="E18" s="67"/>
      <c r="F18" s="76"/>
      <c r="H18" s="83" t="s">
        <v>32</v>
      </c>
      <c r="I18" s="100">
        <v>0.5</v>
      </c>
      <c r="J18" s="100">
        <v>0.5</v>
      </c>
      <c r="K18" s="100"/>
      <c r="L18" s="67"/>
      <c r="M18" s="74"/>
      <c r="N18" s="70"/>
    </row>
    <row r="19" spans="1:14" x14ac:dyDescent="0.25">
      <c r="A19" s="83" t="s">
        <v>0</v>
      </c>
      <c r="B19" s="100">
        <v>2.5</v>
      </c>
      <c r="C19" s="100">
        <v>0</v>
      </c>
      <c r="D19" s="100"/>
      <c r="E19" s="67"/>
      <c r="F19" s="76"/>
      <c r="H19" s="83" t="s">
        <v>0</v>
      </c>
      <c r="I19" s="100">
        <v>2.5</v>
      </c>
      <c r="J19" s="100">
        <v>0</v>
      </c>
      <c r="K19" s="100"/>
      <c r="L19" s="67"/>
      <c r="M19" s="74"/>
      <c r="N19" s="70"/>
    </row>
    <row r="20" spans="1:14" x14ac:dyDescent="0.25">
      <c r="A20" s="86"/>
      <c r="B20" s="100"/>
      <c r="C20" s="100"/>
      <c r="D20" s="100"/>
      <c r="E20" s="67"/>
      <c r="F20" s="68"/>
      <c r="H20" s="86"/>
      <c r="I20" s="100"/>
      <c r="J20" s="100"/>
      <c r="K20" s="100"/>
      <c r="L20" s="67"/>
      <c r="M20" s="67"/>
      <c r="N20" s="70"/>
    </row>
    <row r="21" spans="1:14" x14ac:dyDescent="0.25">
      <c r="A21" s="107" t="s">
        <v>79</v>
      </c>
      <c r="B21" s="101">
        <v>3</v>
      </c>
      <c r="C21" s="100">
        <v>0</v>
      </c>
      <c r="D21" s="100"/>
      <c r="E21" s="74" t="s">
        <v>78</v>
      </c>
      <c r="F21" s="76">
        <f>B21-SUM(F5:F19)</f>
        <v>0</v>
      </c>
      <c r="H21" s="107" t="s">
        <v>80</v>
      </c>
      <c r="I21" s="101">
        <v>1.5</v>
      </c>
      <c r="J21" s="101">
        <v>2</v>
      </c>
      <c r="K21" s="100"/>
      <c r="L21" s="74" t="s">
        <v>78</v>
      </c>
      <c r="M21" s="74">
        <f>I21+J21-SUM(M5:M19)</f>
        <v>3.5</v>
      </c>
      <c r="N21" s="70"/>
    </row>
    <row r="22" spans="1:14" x14ac:dyDescent="0.25">
      <c r="A22" s="69"/>
      <c r="B22" s="100"/>
      <c r="C22" s="100"/>
      <c r="D22" s="100"/>
      <c r="E22" s="67"/>
      <c r="F22" s="68"/>
      <c r="H22" s="69"/>
      <c r="I22" s="100"/>
      <c r="J22" s="100"/>
      <c r="K22" s="100"/>
      <c r="L22" s="67"/>
      <c r="M22" s="67"/>
      <c r="N22" s="70"/>
    </row>
    <row r="23" spans="1:14" x14ac:dyDescent="0.25">
      <c r="A23" s="69" t="s">
        <v>74</v>
      </c>
      <c r="B23" s="103">
        <f>SUM(B10:B21)</f>
        <v>10</v>
      </c>
      <c r="C23" s="103">
        <f>SUM(C10:C21)</f>
        <v>20</v>
      </c>
      <c r="D23" s="103">
        <f>SUM(D4:D21)</f>
        <v>2</v>
      </c>
      <c r="E23" s="103">
        <f>SUM(B23:D23)</f>
        <v>32</v>
      </c>
      <c r="F23" s="68"/>
      <c r="H23" s="69" t="s">
        <v>75</v>
      </c>
      <c r="I23" s="103">
        <f>SUM(I10:I21)</f>
        <v>11</v>
      </c>
      <c r="J23" s="103">
        <f>SUM(J10:J21)</f>
        <v>20</v>
      </c>
      <c r="K23" s="103">
        <f>SUM(K5:K21)</f>
        <v>3</v>
      </c>
      <c r="L23" s="104">
        <f>SUM(I23:K23)</f>
        <v>34</v>
      </c>
      <c r="M23" s="67"/>
      <c r="N23" s="70"/>
    </row>
    <row r="24" spans="1:14" x14ac:dyDescent="0.25">
      <c r="A24" s="69" t="s">
        <v>68</v>
      </c>
      <c r="B24" s="67"/>
      <c r="C24" s="87"/>
      <c r="D24" s="87"/>
      <c r="E24" s="67">
        <f>B23+(C23*2)+D23</f>
        <v>52</v>
      </c>
      <c r="F24" s="68"/>
      <c r="H24" s="69" t="s">
        <v>72</v>
      </c>
      <c r="I24" s="67"/>
      <c r="J24" s="67"/>
      <c r="K24" s="67"/>
      <c r="L24" s="67">
        <f>I23+(J23*2)+K23</f>
        <v>54</v>
      </c>
      <c r="M24" s="67"/>
      <c r="N24" s="70"/>
    </row>
    <row r="25" spans="1:14" x14ac:dyDescent="0.25">
      <c r="A25" s="69" t="s">
        <v>69</v>
      </c>
      <c r="B25" s="67"/>
      <c r="C25" s="67"/>
      <c r="D25" s="67"/>
      <c r="E25" s="67">
        <v>52.25</v>
      </c>
      <c r="F25" s="88" t="s">
        <v>70</v>
      </c>
      <c r="H25" s="69" t="s">
        <v>69</v>
      </c>
      <c r="I25" s="67"/>
      <c r="J25" s="67"/>
      <c r="K25" s="67"/>
      <c r="L25" s="67">
        <v>54</v>
      </c>
      <c r="M25" s="89" t="s">
        <v>70</v>
      </c>
      <c r="N25" s="70"/>
    </row>
    <row r="26" spans="1:14" ht="16.5" thickBot="1" x14ac:dyDescent="0.3">
      <c r="A26" s="90" t="s">
        <v>2</v>
      </c>
      <c r="B26" s="91"/>
      <c r="C26" s="91"/>
      <c r="D26" s="91"/>
      <c r="E26" s="92">
        <f>E24-E25</f>
        <v>-0.25</v>
      </c>
      <c r="F26" s="93"/>
      <c r="H26" s="90" t="s">
        <v>2</v>
      </c>
      <c r="I26" s="91"/>
      <c r="J26" s="91"/>
      <c r="K26" s="91"/>
      <c r="L26" s="92">
        <f>L24-L25</f>
        <v>0</v>
      </c>
      <c r="M26" s="91"/>
      <c r="N26" s="94"/>
    </row>
  </sheetData>
  <mergeCells count="2">
    <mergeCell ref="B15:B16"/>
    <mergeCell ref="C15:C16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BAC PRO 3 ans</vt:lpstr>
      <vt:lpstr>CAP 2ans</vt:lpstr>
      <vt:lpstr>REPART EPLE </vt:lpstr>
      <vt:lpstr>'BAC PRO 3 ans'!Zone_d_impression</vt:lpstr>
      <vt:lpstr>'CAP 2ans'!Zone_d_impression</vt:lpstr>
      <vt:lpstr>'REPART EPLE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HERVE ROSTE</dc:creator>
  <cp:lastModifiedBy>MPC</cp:lastModifiedBy>
  <cp:lastPrinted>2018-12-26T23:54:46Z</cp:lastPrinted>
  <dcterms:created xsi:type="dcterms:W3CDTF">2013-08-28T20:08:55Z</dcterms:created>
  <dcterms:modified xsi:type="dcterms:W3CDTF">2019-01-16T16:34:01Z</dcterms:modified>
</cp:coreProperties>
</file>